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2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theme/themeOverride1.xml" ContentType="application/vnd.openxmlformats-officedocument.themeOverrid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9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9.xml" ContentType="application/vnd.openxmlformats-officedocument.drawing+xml"/>
  <Override PartName="/xl/charts/chartEx3.xml" ContentType="application/vnd.ms-office.chartex+xml"/>
  <Override PartName="/xl/charts/style12.xml" ContentType="application/vnd.ms-office.chartstyle+xml"/>
  <Override PartName="/xl/charts/colors12.xml" ContentType="application/vnd.ms-office.chartcolorstyle+xml"/>
  <Override PartName="/xl/charts/chartEx4.xml" ContentType="application/vnd.ms-office.chartex+xml"/>
  <Override PartName="/xl/charts/style13.xml" ContentType="application/vnd.ms-office.chartstyle+xml"/>
  <Override PartName="/xl/charts/colors13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2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2.xml" ContentType="application/vnd.openxmlformats-officedocument.drawing+xml"/>
  <Override PartName="/xl/charts/chart13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3.xml" ContentType="application/vnd.openxmlformats-officedocument.drawing+xml"/>
  <Override PartName="/xl/charts/chart14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4.xml" ContentType="application/vnd.openxmlformats-officedocument.drawing+xml"/>
  <Override PartName="/xl/charts/chart15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5.xml" ContentType="application/vnd.openxmlformats-officedocument.drawing+xml"/>
  <Override PartName="/xl/comments1.xml" ContentType="application/vnd.openxmlformats-officedocument.spreadsheetml.comments+xml"/>
  <Override PartName="/xl/charts/chart16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17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6.xml" ContentType="application/vnd.openxmlformats-officedocument.drawing+xml"/>
  <Override PartName="/xl/charts/chart18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4/Capitoli inviati/"/>
    </mc:Choice>
  </mc:AlternateContent>
  <xr:revisionPtr revIDLastSave="228" documentId="13_ncr:1_{BA6A5BBC-2C64-46FC-84BC-EAC404148A9A}" xr6:coauthVersionLast="47" xr6:coauthVersionMax="47" xr10:uidLastSave="{E50ECF2E-29E0-49BC-87B7-F5893181055B}"/>
  <bookViews>
    <workbookView xWindow="-110" yWindow="-110" windowWidth="19420" windowHeight="10300" tabRatio="878" xr2:uid="{00000000-000D-0000-FFFF-FFFF00000000}"/>
  </bookViews>
  <sheets>
    <sheet name="t1" sheetId="54" r:id="rId1"/>
    <sheet name="f1" sheetId="83" r:id="rId2"/>
    <sheet name="t2" sheetId="62" r:id="rId3"/>
    <sheet name="t3" sheetId="2" r:id="rId4"/>
    <sheet name="f2" sheetId="35" r:id="rId5"/>
    <sheet name="t4" sheetId="1" r:id="rId6"/>
    <sheet name="t5" sheetId="48" r:id="rId7"/>
    <sheet name="t6" sheetId="79" r:id="rId8"/>
    <sheet name="f3" sheetId="44" r:id="rId9"/>
    <sheet name="f4" sheetId="45" r:id="rId10"/>
    <sheet name="f5" sheetId="46" r:id="rId11"/>
    <sheet name="t7" sheetId="5" r:id="rId12"/>
    <sheet name="t8" sheetId="56" r:id="rId13"/>
    <sheet name="f6" sheetId="58" r:id="rId14"/>
    <sheet name="t9" sheetId="6" r:id="rId15"/>
    <sheet name="f7" sheetId="82" r:id="rId16"/>
    <sheet name="f8" sheetId="81" r:id="rId17"/>
    <sheet name="t10" sheetId="74" r:id="rId18"/>
    <sheet name="f9" sheetId="77" r:id="rId19"/>
    <sheet name="f10" sheetId="10" r:id="rId20"/>
    <sheet name="t11" sheetId="9" r:id="rId21"/>
    <sheet name="t12" sheetId="11" r:id="rId22"/>
    <sheet name="t13" sheetId="12" r:id="rId23"/>
    <sheet name="f11" sheetId="78" r:id="rId24"/>
    <sheet name="f12" sheetId="63" r:id="rId25"/>
    <sheet name="f13" sheetId="64" r:id="rId26"/>
    <sheet name="f14" sheetId="65" r:id="rId27"/>
    <sheet name="f15e16" sheetId="70" r:id="rId28"/>
    <sheet name="f17" sheetId="71" r:id="rId29"/>
    <sheet name="t14" sheetId="15" r:id="rId30"/>
    <sheet name="t15" sheetId="16" r:id="rId31"/>
    <sheet name="t16" sheetId="17" r:id="rId32"/>
    <sheet name="t17" sheetId="20" r:id="rId33"/>
  </sheets>
  <definedNames>
    <definedName name="_Key1" localSheetId="16" hidden="1">#REF!</definedName>
    <definedName name="_Key1" hidden="1">#REF!</definedName>
    <definedName name="_Order1" hidden="1">255</definedName>
    <definedName name="_Regression_Int" hidden="1">1</definedName>
    <definedName name="_Sort" localSheetId="16" hidden="1">#REF!</definedName>
    <definedName name="_Sort" hidden="1">#REF!</definedName>
    <definedName name="_xlchart.v5.0" hidden="1">'f1'!$D$5</definedName>
    <definedName name="_xlchart.v5.1" hidden="1">'f1'!$D$6:$D$25</definedName>
    <definedName name="_xlchart.v5.10" hidden="1">'f9'!$J$1</definedName>
    <definedName name="_xlchart.v5.11" hidden="1">'f9'!$D$1:$D$20</definedName>
    <definedName name="_xlchart.v5.12" hidden="1">'f9'!$E$1:$E$20</definedName>
    <definedName name="_xlchart.v5.2" hidden="1">'f1'!$F$5</definedName>
    <definedName name="_xlchart.v5.3" hidden="1">'f1'!$F$6:$F$25</definedName>
    <definedName name="_xlchart.v5.4" hidden="1">'f1'!$A$5</definedName>
    <definedName name="_xlchart.v5.5" hidden="1">'f1'!$A$6:$A$25</definedName>
    <definedName name="_xlchart.v5.6" hidden="1">'f1'!$C$5</definedName>
    <definedName name="_xlchart.v5.7" hidden="1">'f1'!$C$6:$C$25</definedName>
    <definedName name="_xlchart.v5.8" hidden="1">'f9'!$A$1:$A$20</definedName>
    <definedName name="_xlchart.v5.9" hidden="1">'f9'!$B$1:$B$20</definedName>
    <definedName name="a" localSheetId="16">#REF!</definedName>
    <definedName name="a">#REF!</definedName>
    <definedName name="AGO">#REF!</definedName>
    <definedName name="Anno" localSheetId="16">#REF!</definedName>
    <definedName name="Anno">#REF!</definedName>
    <definedName name="APR">#REF!</definedName>
    <definedName name="_xlnm.Print_Area" localSheetId="18">'f9'!$A$1:$AI$34</definedName>
    <definedName name="Area_stampa_MI" localSheetId="16">#REF!</definedName>
    <definedName name="Area_stampa_MI">#REF!</definedName>
    <definedName name="area10">#REF!</definedName>
    <definedName name="area100">#REF!</definedName>
    <definedName name="area110">#REF!</definedName>
    <definedName name="area20">#REF!</definedName>
    <definedName name="area30">#REF!</definedName>
    <definedName name="area40">#REF!</definedName>
    <definedName name="area50">#REF!</definedName>
    <definedName name="area60">#REF!</definedName>
    <definedName name="area70">#REF!</definedName>
    <definedName name="area80">#REF!</definedName>
    <definedName name="area90">#REF!</definedName>
    <definedName name="ASSOLUTI" localSheetId="16">#REF!</definedName>
    <definedName name="ASSOLUTI">#REF!</definedName>
    <definedName name="confr.azi.cens" localSheetId="16">#REF!</definedName>
    <definedName name="confr.azi.cens">#REF!</definedName>
    <definedName name="confr.ric.prev.94" localSheetId="16">#REF!</definedName>
    <definedName name="confr.ric.prev.94">#REF!</definedName>
    <definedName name="confr.sup.uba" localSheetId="16">#REF!</definedName>
    <definedName name="confr.sup.uba">#REF!</definedName>
    <definedName name="CRF_CountryName" localSheetId="16">#REF!</definedName>
    <definedName name="CRF_CountryName">#REF!</definedName>
    <definedName name="CRF_InventoryYear" localSheetId="16">#REF!</definedName>
    <definedName name="CRF_InventoryYear">#REF!</definedName>
    <definedName name="CRF_Submission" localSheetId="16">#REF!</definedName>
    <definedName name="CRF_Submission">#REF!</definedName>
    <definedName name="CRF_Summary2_Dyn10" localSheetId="16">#REF!</definedName>
    <definedName name="CRF_Summary2_Dyn10">#REF!</definedName>
    <definedName name="CRF_Summary2_Dyn11" localSheetId="16">#REF!</definedName>
    <definedName name="CRF_Summary2_Dyn11">#REF!</definedName>
    <definedName name="CRF_Summary2_Dyn12" localSheetId="16">#REF!</definedName>
    <definedName name="CRF_Summary2_Dyn12">#REF!</definedName>
    <definedName name="CRF_Summary2_Dyn13" localSheetId="16">#REF!</definedName>
    <definedName name="CRF_Summary2_Dyn13">#REF!</definedName>
    <definedName name="CRF_Summary2_Dyn14" localSheetId="16">#REF!</definedName>
    <definedName name="CRF_Summary2_Dyn14">#REF!</definedName>
    <definedName name="CRF_Summary2_Dyn15" localSheetId="16">#REF!</definedName>
    <definedName name="CRF_Summary2_Dyn15">#REF!</definedName>
    <definedName name="CRF_Summary2_Dyn16" localSheetId="16">#REF!</definedName>
    <definedName name="CRF_Summary2_Dyn16">#REF!</definedName>
    <definedName name="CRF_Summary2_DynA41" localSheetId="16">#REF!</definedName>
    <definedName name="CRF_Summary2_DynA41">#REF!</definedName>
    <definedName name="CRF_Summary2_Main1" localSheetId="16">#REF!</definedName>
    <definedName name="CRF_Summary2_Main1">#REF!</definedName>
    <definedName name="CRF_Summary2_Main2" localSheetId="16">#REF!</definedName>
    <definedName name="CRF_Summary2_Main2">#REF!</definedName>
    <definedName name="CRF_Summary2_Main3" localSheetId="16">#REF!</definedName>
    <definedName name="CRF_Summary2_Main3">#REF!</definedName>
    <definedName name="CRF_Table10s1_Dyn12" localSheetId="16">#REF!</definedName>
    <definedName name="CRF_Table10s1_Dyn12">#REF!</definedName>
    <definedName name="CRF_Table10s1_Dyn13" localSheetId="16">#REF!</definedName>
    <definedName name="CRF_Table10s1_Dyn13">#REF!</definedName>
    <definedName name="CRF_Table10s1_Dyn14" localSheetId="16">#REF!</definedName>
    <definedName name="CRF_Table10s1_Dyn14">#REF!</definedName>
    <definedName name="CRF_Table10s1_Dyn15" localSheetId="16">#REF!</definedName>
    <definedName name="CRF_Table10s1_Dyn15">#REF!</definedName>
    <definedName name="CRF_Table10s1_Dyn16" localSheetId="16">#REF!</definedName>
    <definedName name="CRF_Table10s1_Dyn16">#REF!</definedName>
    <definedName name="CRF_Table10s1_Dyn17" localSheetId="16">#REF!</definedName>
    <definedName name="CRF_Table10s1_Dyn17">#REF!</definedName>
    <definedName name="CRF_Table10s1_Dyn18" localSheetId="16">#REF!</definedName>
    <definedName name="CRF_Table10s1_Dyn18">#REF!</definedName>
    <definedName name="CRF_Table10s1_Dyn19" localSheetId="16">#REF!</definedName>
    <definedName name="CRF_Table10s1_Dyn19">#REF!</definedName>
    <definedName name="CRF_Table10s1_Dyn20" localSheetId="16">#REF!</definedName>
    <definedName name="CRF_Table10s1_Dyn20">#REF!</definedName>
    <definedName name="CRF_Table10s1_Dyn21" localSheetId="16">#REF!</definedName>
    <definedName name="CRF_Table10s1_Dyn21">#REF!</definedName>
    <definedName name="CRF_Table10s1_Dyn22" localSheetId="16">#REF!</definedName>
    <definedName name="CRF_Table10s1_Dyn22">#REF!</definedName>
    <definedName name="CRF_Table10s2_Dyn10" localSheetId="16">#REF!</definedName>
    <definedName name="CRF_Table10s2_Dyn10">#REF!</definedName>
    <definedName name="CRF_Table10s2_Dyn11" localSheetId="16">#REF!</definedName>
    <definedName name="CRF_Table10s2_Dyn11">#REF!</definedName>
    <definedName name="CRF_Table10s2_Dyn12" localSheetId="16">#REF!</definedName>
    <definedName name="CRF_Table10s2_Dyn12">#REF!</definedName>
    <definedName name="CRF_Table10s2_Dyn13" localSheetId="16">#REF!</definedName>
    <definedName name="CRF_Table10s2_Dyn13">#REF!</definedName>
    <definedName name="CRF_Table10s2_Dyn14" localSheetId="16">#REF!</definedName>
    <definedName name="CRF_Table10s2_Dyn14">#REF!</definedName>
    <definedName name="CRF_Table10s2_Dyn15" localSheetId="16">#REF!</definedName>
    <definedName name="CRF_Table10s2_Dyn15">#REF!</definedName>
    <definedName name="CRF_Table10s2_Dyn16" localSheetId="16">#REF!</definedName>
    <definedName name="CRF_Table10s2_Dyn16">#REF!</definedName>
    <definedName name="CRF_Table10s2_Dyn17" localSheetId="16">#REF!</definedName>
    <definedName name="CRF_Table10s2_Dyn17">#REF!</definedName>
    <definedName name="CRF_Table10s2_Dyn18" localSheetId="16">#REF!</definedName>
    <definedName name="CRF_Table10s2_Dyn18">#REF!</definedName>
    <definedName name="CRF_Table10s2_Dyn19" localSheetId="16">#REF!</definedName>
    <definedName name="CRF_Table10s2_Dyn19">#REF!</definedName>
    <definedName name="CRF_Table10s2_Dyn20" localSheetId="16">#REF!</definedName>
    <definedName name="CRF_Table10s2_Dyn20">#REF!</definedName>
    <definedName name="CRF_Table10s2_Dyn21" localSheetId="16">#REF!</definedName>
    <definedName name="CRF_Table10s2_Dyn21">#REF!</definedName>
    <definedName name="CRF_Table10s2_Dyn22" localSheetId="16">#REF!</definedName>
    <definedName name="CRF_Table10s2_Dyn22">#REF!</definedName>
    <definedName name="CRF_Table10s2_DynA46" localSheetId="16">#REF!</definedName>
    <definedName name="CRF_Table10s2_DynA46">#REF!</definedName>
    <definedName name="CRF_Table10s2_Main" localSheetId="16">#REF!</definedName>
    <definedName name="CRF_Table10s2_Main">#REF!</definedName>
    <definedName name="CRF_Table10s3_Dyn10" localSheetId="16">#REF!</definedName>
    <definedName name="CRF_Table10s3_Dyn10">#REF!</definedName>
    <definedName name="CRF_Table10s3_Dyn11" localSheetId="16">#REF!</definedName>
    <definedName name="CRF_Table10s3_Dyn11">#REF!</definedName>
    <definedName name="CRF_Table10s3_Dyn12" localSheetId="16">#REF!</definedName>
    <definedName name="CRF_Table10s3_Dyn12">#REF!</definedName>
    <definedName name="CRF_Table10s3_Dyn13" localSheetId="16">#REF!</definedName>
    <definedName name="CRF_Table10s3_Dyn13">#REF!</definedName>
    <definedName name="CRF_Table10s3_Dyn14" localSheetId="16">#REF!</definedName>
    <definedName name="CRF_Table10s3_Dyn14">#REF!</definedName>
    <definedName name="CRF_Table10s3_Dyn15" localSheetId="16">#REF!</definedName>
    <definedName name="CRF_Table10s3_Dyn15">#REF!</definedName>
    <definedName name="CRF_Table10s3_Dyn16" localSheetId="16">#REF!</definedName>
    <definedName name="CRF_Table10s3_Dyn16">#REF!</definedName>
    <definedName name="CRF_Table10s3_Dyn17" localSheetId="16">#REF!</definedName>
    <definedName name="CRF_Table10s3_Dyn17">#REF!</definedName>
    <definedName name="CRF_Table10s3_Dyn18" localSheetId="16">#REF!</definedName>
    <definedName name="CRF_Table10s3_Dyn18">#REF!</definedName>
    <definedName name="CRF_Table10s3_Dyn19" localSheetId="16">#REF!</definedName>
    <definedName name="CRF_Table10s3_Dyn19">#REF!</definedName>
    <definedName name="CRF_Table10s3_Dyn20" localSheetId="16">#REF!</definedName>
    <definedName name="CRF_Table10s3_Dyn20">#REF!</definedName>
    <definedName name="CRF_Table10s3_Dyn21" localSheetId="16">#REF!</definedName>
    <definedName name="CRF_Table10s3_Dyn21">#REF!</definedName>
    <definedName name="CRF_Table10s3_Dyn22" localSheetId="16">#REF!</definedName>
    <definedName name="CRF_Table10s3_Dyn22">#REF!</definedName>
    <definedName name="CRF_Table10s3_DynA46" localSheetId="16">#REF!</definedName>
    <definedName name="CRF_Table10s3_DynA46">#REF!</definedName>
    <definedName name="CRF_Table10s3_Main" localSheetId="16">#REF!</definedName>
    <definedName name="CRF_Table10s3_Main">#REF!</definedName>
    <definedName name="CRF_Table10s5_Main1" localSheetId="16">#REF!</definedName>
    <definedName name="CRF_Table10s5_Main1">#REF!</definedName>
    <definedName name="CRF_Table10s5_Main2" localSheetId="16">#REF!</definedName>
    <definedName name="CRF_Table10s5_Main2">#REF!</definedName>
    <definedName name="d" localSheetId="16">#REF!</definedName>
    <definedName name="d">#REF!</definedName>
    <definedName name="DIC">#REF!</definedName>
    <definedName name="DIFFERENZE" localSheetId="16">#REF!</definedName>
    <definedName name="DIFFERENZE">#REF!</definedName>
    <definedName name="f_abruzzo" localSheetId="16">#REF!</definedName>
    <definedName name="f_abruzzo">#REF!</definedName>
    <definedName name="f_basilicata" localSheetId="16">#REF!</definedName>
    <definedName name="f_basilicata">#REF!</definedName>
    <definedName name="f_bolzano" localSheetId="16">#REF!</definedName>
    <definedName name="f_bolzano">#REF!</definedName>
    <definedName name="f_calabria" localSheetId="16">#REF!</definedName>
    <definedName name="f_calabria">#REF!</definedName>
    <definedName name="f_campania" localSheetId="16">#REF!</definedName>
    <definedName name="f_campania">#REF!</definedName>
    <definedName name="f_centro" localSheetId="16">#REF!</definedName>
    <definedName name="f_centro">#REF!</definedName>
    <definedName name="f_emiliaromagna" localSheetId="16">#REF!</definedName>
    <definedName name="f_emiliaromagna">#REF!</definedName>
    <definedName name="f_friuli" localSheetId="16">#REF!</definedName>
    <definedName name="f_friuli">#REF!</definedName>
    <definedName name="f_italia" localSheetId="16">#REF!</definedName>
    <definedName name="f_italia">#REF!</definedName>
    <definedName name="f_lazio" localSheetId="16">#REF!</definedName>
    <definedName name="f_lazio">#REF!</definedName>
    <definedName name="f_liguria" localSheetId="16">#REF!</definedName>
    <definedName name="f_liguria">#REF!</definedName>
    <definedName name="f_lombardia" localSheetId="16">#REF!</definedName>
    <definedName name="f_lombardia">#REF!</definedName>
    <definedName name="f_marche" localSheetId="16">#REF!</definedName>
    <definedName name="f_marche">#REF!</definedName>
    <definedName name="f_mezzogiorno" localSheetId="16">#REF!</definedName>
    <definedName name="f_mezzogiorno">#REF!</definedName>
    <definedName name="f_molise" localSheetId="16">#REF!</definedName>
    <definedName name="f_molise">#REF!</definedName>
    <definedName name="f_nord" localSheetId="16">#REF!</definedName>
    <definedName name="f_nord">#REF!</definedName>
    <definedName name="f_nordest" localSheetId="16">#REF!</definedName>
    <definedName name="f_nordest">#REF!</definedName>
    <definedName name="f_nordovest" localSheetId="16">#REF!</definedName>
    <definedName name="f_nordovest">#REF!</definedName>
    <definedName name="f_piemonte" localSheetId="16">#REF!</definedName>
    <definedName name="f_piemonte">#REF!</definedName>
    <definedName name="f_puglia" localSheetId="16">#REF!</definedName>
    <definedName name="f_puglia">#REF!</definedName>
    <definedName name="f_sardegna" localSheetId="16">#REF!</definedName>
    <definedName name="f_sardegna">#REF!</definedName>
    <definedName name="f_sicilia" localSheetId="16">#REF!</definedName>
    <definedName name="f_sicilia">#REF!</definedName>
    <definedName name="f_toscana" localSheetId="16">#REF!</definedName>
    <definedName name="f_toscana">#REF!</definedName>
    <definedName name="f_trentino" localSheetId="16">#REF!</definedName>
    <definedName name="f_trentino">#REF!</definedName>
    <definedName name="f_trento" localSheetId="16">#REF!</definedName>
    <definedName name="f_trento">#REF!</definedName>
    <definedName name="f_umbria" localSheetId="16">#REF!</definedName>
    <definedName name="f_umbria">#REF!</definedName>
    <definedName name="f_valleaosta" localSheetId="16">#REF!</definedName>
    <definedName name="f_valleaosta">#REF!</definedName>
    <definedName name="f_veneto" localSheetId="16">#REF!</definedName>
    <definedName name="f_veneto">#REF!</definedName>
    <definedName name="FEB">#REF!</definedName>
    <definedName name="g" localSheetId="16">#REF!</definedName>
    <definedName name="g">#REF!</definedName>
    <definedName name="GEN">#REF!</definedName>
    <definedName name="GIU">#REF!</definedName>
    <definedName name="InvComb" localSheetId="16">#REF!</definedName>
    <definedName name="InvComb">#REF!</definedName>
    <definedName name="lavoroN144" localSheetId="16">#REF!</definedName>
    <definedName name="lavoroN144">#REF!</definedName>
    <definedName name="lop" localSheetId="16">#REF!</definedName>
    <definedName name="lop">#REF!</definedName>
    <definedName name="LOP.XLS" localSheetId="16">#REF!</definedName>
    <definedName name="LOP.XLS">#REF!</definedName>
    <definedName name="LUG">#REF!</definedName>
    <definedName name="m_abruzzo" localSheetId="16">#REF!</definedName>
    <definedName name="m_abruzzo">#REF!</definedName>
    <definedName name="m_basilicata" localSheetId="16">#REF!</definedName>
    <definedName name="m_basilicata">#REF!</definedName>
    <definedName name="m_bolzano" localSheetId="16">#REF!</definedName>
    <definedName name="m_bolzano">#REF!</definedName>
    <definedName name="m_calabria" localSheetId="16">#REF!</definedName>
    <definedName name="m_calabria">#REF!</definedName>
    <definedName name="m_campania" localSheetId="16">#REF!</definedName>
    <definedName name="m_campania">#REF!</definedName>
    <definedName name="m_centro" localSheetId="16">#REF!</definedName>
    <definedName name="m_centro">#REF!</definedName>
    <definedName name="m_emiliaromagna" localSheetId="16">#REF!</definedName>
    <definedName name="m_emiliaromagna">#REF!</definedName>
    <definedName name="m_friuli" localSheetId="16">#REF!</definedName>
    <definedName name="m_friuli">#REF!</definedName>
    <definedName name="m_italia" localSheetId="16">#REF!</definedName>
    <definedName name="m_italia">#REF!</definedName>
    <definedName name="m_lazio" localSheetId="16">#REF!</definedName>
    <definedName name="m_lazio">#REF!</definedName>
    <definedName name="m_liguria" localSheetId="16">#REF!</definedName>
    <definedName name="m_liguria">#REF!</definedName>
    <definedName name="m_lombardia" localSheetId="16">#REF!</definedName>
    <definedName name="m_lombardia">#REF!</definedName>
    <definedName name="m_marche" localSheetId="16">#REF!</definedName>
    <definedName name="m_marche">#REF!</definedName>
    <definedName name="m_mezzogiorno" localSheetId="16">#REF!</definedName>
    <definedName name="m_mezzogiorno">#REF!</definedName>
    <definedName name="m_molise" localSheetId="16">#REF!</definedName>
    <definedName name="m_molise">#REF!</definedName>
    <definedName name="m_nord" localSheetId="16">#REF!</definedName>
    <definedName name="m_nord">#REF!</definedName>
    <definedName name="m_nordest" localSheetId="16">#REF!</definedName>
    <definedName name="m_nordest">#REF!</definedName>
    <definedName name="m_nordovest" localSheetId="16">#REF!</definedName>
    <definedName name="m_nordovest">#REF!</definedName>
    <definedName name="m_piemonte" localSheetId="16">#REF!</definedName>
    <definedName name="m_piemonte">#REF!</definedName>
    <definedName name="m_puglia" localSheetId="16">#REF!</definedName>
    <definedName name="m_puglia">#REF!</definedName>
    <definedName name="m_sardegna" localSheetId="16">#REF!</definedName>
    <definedName name="m_sardegna">#REF!</definedName>
    <definedName name="m_sicilia" localSheetId="16">#REF!</definedName>
    <definedName name="m_sicilia">#REF!</definedName>
    <definedName name="m_toscana" localSheetId="16">#REF!</definedName>
    <definedName name="m_toscana">#REF!</definedName>
    <definedName name="m_trentino" localSheetId="16">#REF!</definedName>
    <definedName name="m_trentino">#REF!</definedName>
    <definedName name="m_trento" localSheetId="16">#REF!</definedName>
    <definedName name="m_trento">#REF!</definedName>
    <definedName name="m_umbria" localSheetId="16">#REF!</definedName>
    <definedName name="m_umbria">#REF!</definedName>
    <definedName name="m_valleaosta" localSheetId="16">#REF!</definedName>
    <definedName name="m_valleaosta">#REF!</definedName>
    <definedName name="m_veneto" localSheetId="16">#REF!</definedName>
    <definedName name="m_veneto">#REF!</definedName>
    <definedName name="MAG">#REF!</definedName>
    <definedName name="MAR">#REF!</definedName>
    <definedName name="PERCENTUALI" localSheetId="16">#REF!</definedName>
    <definedName name="PERCENTUALI">#REF!</definedName>
    <definedName name="print" localSheetId="16">#REF!</definedName>
    <definedName name="print">#REF!</definedName>
    <definedName name="Print_Area_MI" localSheetId="16">#REF!</definedName>
    <definedName name="Print_Area_MI">#REF!</definedName>
    <definedName name="PRODOTTI" localSheetId="16">#REF!</definedName>
    <definedName name="PRODOTTI">#REF!</definedName>
    <definedName name="propva">#REF!</definedName>
    <definedName name="PROVA_12_97" localSheetId="16">#REF!</definedName>
    <definedName name="PROVA_12_97">#REF!</definedName>
    <definedName name="q" localSheetId="16">#REF!</definedName>
    <definedName name="q">#REF!</definedName>
    <definedName name="Query1" localSheetId="16">#REF!</definedName>
    <definedName name="Query1">#REF!</definedName>
    <definedName name="Query2" localSheetId="16">#REF!</definedName>
    <definedName name="Query2">#REF!</definedName>
    <definedName name="qw" localSheetId="16">#REF!</definedName>
    <definedName name="qw">#REF!</definedName>
    <definedName name="re" localSheetId="16">#REF!</definedName>
    <definedName name="re">#REF!</definedName>
    <definedName name="REGIONI" localSheetId="16">#REF!</definedName>
    <definedName name="REGIONI">#REF!</definedName>
    <definedName name="_xlnm.Recorder" localSheetId="16">#REF!</definedName>
    <definedName name="_xlnm.Recorder">#REF!</definedName>
    <definedName name="s" localSheetId="16">#REF!</definedName>
    <definedName name="s">#REF!</definedName>
    <definedName name="TASSIANNUI" localSheetId="16">#REF!</definedName>
    <definedName name="TASSIANNUI">#REF!</definedName>
    <definedName name="TASSITOTALI" localSheetId="16">#REF!</definedName>
    <definedName name="TASSITOTALI">#REF!</definedName>
    <definedName name="Tav_1_1_CENTRO" localSheetId="16">#REF!</definedName>
    <definedName name="Tav_1_1_CENTRO">#REF!</definedName>
    <definedName name="Tav_1_1_ITALIA" localSheetId="16">#REF!</definedName>
    <definedName name="Tav_1_1_ITALIA">#REF!</definedName>
    <definedName name="Tav_1_1_MEZZOGIORNO" localSheetId="16">#REF!</definedName>
    <definedName name="Tav_1_1_MEZZOGIORNO">#REF!</definedName>
    <definedName name="Tav_1_1_NE" localSheetId="16">#REF!</definedName>
    <definedName name="Tav_1_1_NE">#REF!</definedName>
    <definedName name="Tav_1_1_NO" localSheetId="16">#REF!</definedName>
    <definedName name="Tav_1_1_NO">#REF!</definedName>
    <definedName name="Tav_1_1_NORD" localSheetId="16">#REF!</definedName>
    <definedName name="Tav_1_1_NORD">#REF!</definedName>
    <definedName name="Tav_2_1_CENTRO" localSheetId="16">#REF!</definedName>
    <definedName name="Tav_2_1_CENTRO">#REF!</definedName>
    <definedName name="Tav_2_1_ITALIA" localSheetId="16">#REF!</definedName>
    <definedName name="Tav_2_1_ITALIA">#REF!</definedName>
    <definedName name="Tav_2_1_MEZZOGIORNO" localSheetId="16">#REF!</definedName>
    <definedName name="Tav_2_1_MEZZOGIORNO">#REF!</definedName>
    <definedName name="Tav_2_1_NE" localSheetId="16">#REF!</definedName>
    <definedName name="Tav_2_1_NE">#REF!</definedName>
    <definedName name="Tav_2_1_NO" localSheetId="16">#REF!</definedName>
    <definedName name="Tav_2_1_NO">#REF!</definedName>
    <definedName name="Tav_2_1_NORD" localSheetId="16">#REF!</definedName>
    <definedName name="Tav_2_1_NORD">#REF!</definedName>
    <definedName name="Tav_3_2_CENTRO" localSheetId="16">#REF!</definedName>
    <definedName name="Tav_3_2_CENTRO">#REF!</definedName>
    <definedName name="Tav_3_2_ITALIA" localSheetId="16">#REF!</definedName>
    <definedName name="Tav_3_2_ITALIA">#REF!</definedName>
    <definedName name="Tav_3_2_MEZZOGIORNO" localSheetId="16">#REF!</definedName>
    <definedName name="Tav_3_2_MEZZOGIORNO">#REF!</definedName>
    <definedName name="Tav_3_2_NE" localSheetId="16">#REF!</definedName>
    <definedName name="Tav_3_2_NE">#REF!</definedName>
    <definedName name="Tav_3_2_NO" localSheetId="16">#REF!</definedName>
    <definedName name="Tav_3_2_NO">#REF!</definedName>
    <definedName name="Tav_3_2_NORD" localSheetId="16">#REF!</definedName>
    <definedName name="Tav_3_2_NORD">#REF!</definedName>
    <definedName name="Tav_3_24_CENTRO" localSheetId="16">#REF!</definedName>
    <definedName name="Tav_3_24_CENTRO">#REF!</definedName>
    <definedName name="Tav_3_24_ITALIA" localSheetId="16">#REF!</definedName>
    <definedName name="Tav_3_24_ITALIA">#REF!</definedName>
    <definedName name="Tav_3_24_MEZZOGIORNO" localSheetId="16">#REF!</definedName>
    <definedName name="Tav_3_24_MEZZOGIORNO">#REF!</definedName>
    <definedName name="Tav_3_24_NE" localSheetId="16">#REF!</definedName>
    <definedName name="Tav_3_24_NE">#REF!</definedName>
    <definedName name="Tav_3_24_NO" localSheetId="16">#REF!</definedName>
    <definedName name="Tav_3_24_NO">#REF!</definedName>
    <definedName name="Tav_3_24_NORD" localSheetId="16">#REF!</definedName>
    <definedName name="Tav_3_24_NORD">#REF!</definedName>
    <definedName name="Tav_3_25_CENTRO" localSheetId="16">#REF!</definedName>
    <definedName name="Tav_3_25_CENTRO">#REF!</definedName>
    <definedName name="Tav_3_25_ITALIA" localSheetId="16">#REF!</definedName>
    <definedName name="Tav_3_25_ITALIA">#REF!</definedName>
    <definedName name="Tav_3_25_MEZZOGIORNO" localSheetId="16">#REF!</definedName>
    <definedName name="Tav_3_25_MEZZOGIORNO">#REF!</definedName>
    <definedName name="Tav_3_25_NE" localSheetId="16">#REF!</definedName>
    <definedName name="Tav_3_25_NE">#REF!</definedName>
    <definedName name="Tav_3_25_NO" localSheetId="16">#REF!</definedName>
    <definedName name="Tav_3_25_NO">#REF!</definedName>
    <definedName name="Tav_3_25_NORD" localSheetId="16">#REF!</definedName>
    <definedName name="Tav_3_25_NORD">#REF!</definedName>
    <definedName name="Tav_3_3_CENTRO" localSheetId="16">#REF!</definedName>
    <definedName name="Tav_3_3_CENTRO">#REF!</definedName>
    <definedName name="Tav_3_3_ITALIA" localSheetId="16">#REF!</definedName>
    <definedName name="Tav_3_3_ITALIA">#REF!</definedName>
    <definedName name="Tav_3_3_MEZZOGIORNO" localSheetId="16">#REF!</definedName>
    <definedName name="Tav_3_3_MEZZOGIORNO">#REF!</definedName>
    <definedName name="Tav_3_3_NE" localSheetId="16">#REF!</definedName>
    <definedName name="Tav_3_3_NE">#REF!</definedName>
    <definedName name="Tav_3_3_NO" localSheetId="16">#REF!</definedName>
    <definedName name="Tav_3_3_NO">#REF!</definedName>
    <definedName name="Tav_3_3_NORD" localSheetId="16">#REF!</definedName>
    <definedName name="Tav_3_3_NORD">#REF!</definedName>
    <definedName name="Tav_3_8_CENTRO" localSheetId="16">#REF!</definedName>
    <definedName name="Tav_3_8_CENTRO">#REF!</definedName>
    <definedName name="Tav_3_8_ITALIA" localSheetId="16">#REF!</definedName>
    <definedName name="Tav_3_8_ITALIA">#REF!</definedName>
    <definedName name="Tav_3_8_MEZZOGIORNO" localSheetId="16">#REF!</definedName>
    <definedName name="Tav_3_8_MEZZOGIORNO">#REF!</definedName>
    <definedName name="Tav_3_8_NE" localSheetId="16">#REF!</definedName>
    <definedName name="Tav_3_8_NE">#REF!</definedName>
    <definedName name="Tav_3_8_NO" localSheetId="16">#REF!</definedName>
    <definedName name="Tav_3_8_NO">#REF!</definedName>
    <definedName name="Tav_3_8_NORD" localSheetId="16">#REF!</definedName>
    <definedName name="Tav_3_8_NORD">#REF!</definedName>
    <definedName name="Tav_4_4_CENTRO" localSheetId="16">#REF!</definedName>
    <definedName name="Tav_4_4_CENTRO">#REF!</definedName>
    <definedName name="Tav_4_4_ITALIA" localSheetId="16">#REF!</definedName>
    <definedName name="Tav_4_4_ITALIA">#REF!</definedName>
    <definedName name="Tav_4_4_MEZZOGIORNO" localSheetId="16">#REF!</definedName>
    <definedName name="Tav_4_4_MEZZOGIORNO">#REF!</definedName>
    <definedName name="Tav_4_4_NE" localSheetId="16">#REF!</definedName>
    <definedName name="Tav_4_4_NE">#REF!</definedName>
    <definedName name="Tav_4_4_NO" localSheetId="16">#REF!</definedName>
    <definedName name="Tav_4_4_NO">#REF!</definedName>
    <definedName name="Tav_4_4_NORD" localSheetId="16">#REF!</definedName>
    <definedName name="Tav_4_4_NORD">#REF!</definedName>
    <definedName name="Tav_4_5_CENTRO" localSheetId="16">#REF!</definedName>
    <definedName name="Tav_4_5_CENTRO">#REF!</definedName>
    <definedName name="Tav_4_5_ITALIA" localSheetId="16">#REF!</definedName>
    <definedName name="Tav_4_5_ITALIA">#REF!</definedName>
    <definedName name="Tav_4_5_MEZZOGIORNO" localSheetId="16">#REF!</definedName>
    <definedName name="Tav_4_5_MEZZOGIORNO">#REF!</definedName>
    <definedName name="Tav_4_5_NE" localSheetId="16">#REF!</definedName>
    <definedName name="Tav_4_5_NE">#REF!</definedName>
    <definedName name="Tav_4_5_NO" localSheetId="16">#REF!</definedName>
    <definedName name="Tav_4_5_NO">#REF!</definedName>
    <definedName name="Tav_4_5_NORD" localSheetId="16">#REF!</definedName>
    <definedName name="Tav_4_5_NORD">#REF!</definedName>
    <definedName name="Tav_4_6_CENTRO" localSheetId="16">#REF!</definedName>
    <definedName name="Tav_4_6_CENTRO">#REF!</definedName>
    <definedName name="Tav_4_6_ITALIA" localSheetId="16">#REF!</definedName>
    <definedName name="Tav_4_6_ITALIA">#REF!</definedName>
    <definedName name="Tav_4_6_MEZZOGIORNO" localSheetId="16">#REF!</definedName>
    <definedName name="Tav_4_6_MEZZOGIORNO">#REF!</definedName>
    <definedName name="Tav_4_6_NE" localSheetId="16">#REF!</definedName>
    <definedName name="Tav_4_6_NE">#REF!</definedName>
    <definedName name="Tav_4_6_NO" localSheetId="16">#REF!</definedName>
    <definedName name="Tav_4_6_NO">#REF!</definedName>
    <definedName name="Tav_4_6_NORD" localSheetId="16">#REF!</definedName>
    <definedName name="Tav_4_6_NORD">#REF!</definedName>
    <definedName name="Totale_Generale" localSheetId="16">#REF!</definedName>
    <definedName name="Totale_Generale">#REF!</definedName>
    <definedName name="tre" localSheetId="16" hidden="1">#REF!</definedName>
    <definedName name="tre" hidden="1">#REF!</definedName>
    <definedName name="VALORI" localSheetId="16">#REF!</definedName>
    <definedName name="VALORI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  <definedName name="ZONEALTIMETRICH" localSheetId="16">#REF!</definedName>
    <definedName name="ZONEALTIMETRICH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83" l="1"/>
  <c r="E26" i="83"/>
  <c r="F25" i="83" s="1"/>
  <c r="C26" i="83"/>
  <c r="C25" i="83"/>
  <c r="F24" i="83"/>
  <c r="C24" i="83"/>
  <c r="C23" i="83"/>
  <c r="F22" i="83"/>
  <c r="C22" i="83"/>
  <c r="C21" i="83"/>
  <c r="F20" i="83"/>
  <c r="C20" i="83"/>
  <c r="C19" i="83"/>
  <c r="F18" i="83"/>
  <c r="C18" i="83"/>
  <c r="F17" i="83"/>
  <c r="C17" i="83"/>
  <c r="F16" i="83"/>
  <c r="C16" i="83"/>
  <c r="F15" i="83"/>
  <c r="C15" i="83"/>
  <c r="F14" i="83"/>
  <c r="C14" i="83"/>
  <c r="F13" i="83"/>
  <c r="C13" i="83"/>
  <c r="F12" i="83"/>
  <c r="C12" i="83"/>
  <c r="F11" i="83"/>
  <c r="C11" i="83"/>
  <c r="F10" i="83"/>
  <c r="C10" i="83"/>
  <c r="F9" i="83"/>
  <c r="C9" i="83"/>
  <c r="F8" i="83"/>
  <c r="C8" i="83"/>
  <c r="F7" i="83"/>
  <c r="C7" i="83"/>
  <c r="F6" i="83"/>
  <c r="C6" i="83"/>
  <c r="F19" i="83" l="1"/>
  <c r="F23" i="83"/>
  <c r="F21" i="83"/>
  <c r="B8" i="79" l="1"/>
  <c r="H8" i="79" s="1"/>
  <c r="B7" i="79"/>
  <c r="B6" i="79"/>
  <c r="H6" i="79" s="1"/>
  <c r="B5" i="79"/>
  <c r="B4" i="79"/>
  <c r="H4" i="79" s="1"/>
  <c r="B3" i="79"/>
  <c r="C19" i="2"/>
  <c r="K6" i="62"/>
  <c r="L6" i="62"/>
  <c r="F7" i="2"/>
  <c r="F8" i="2"/>
  <c r="F9" i="2"/>
  <c r="F22" i="2"/>
  <c r="E22" i="2"/>
  <c r="D22" i="2"/>
  <c r="C22" i="2"/>
  <c r="B22" i="2"/>
  <c r="F16" i="2"/>
  <c r="F15" i="2"/>
  <c r="F14" i="2"/>
  <c r="F13" i="2"/>
  <c r="F12" i="2"/>
  <c r="F11" i="2"/>
  <c r="E4" i="79" l="1"/>
  <c r="E6" i="79"/>
  <c r="E3" i="79"/>
  <c r="E5" i="79"/>
  <c r="E7" i="79"/>
  <c r="H3" i="79"/>
  <c r="H5" i="79"/>
  <c r="H7" i="79"/>
  <c r="E8" i="79"/>
  <c r="I14" i="62"/>
  <c r="H14" i="62"/>
  <c r="G14" i="62"/>
  <c r="F14" i="62"/>
  <c r="E14" i="62"/>
  <c r="D14" i="62"/>
  <c r="C14" i="62"/>
  <c r="B14" i="62"/>
  <c r="L13" i="62"/>
  <c r="K13" i="62"/>
  <c r="L12" i="62"/>
  <c r="K12" i="62"/>
  <c r="L11" i="62"/>
  <c r="K11" i="62"/>
  <c r="L10" i="62"/>
  <c r="K10" i="62"/>
  <c r="L9" i="62"/>
  <c r="K9" i="62"/>
  <c r="L8" i="62"/>
  <c r="K8" i="62"/>
  <c r="L7" i="62"/>
  <c r="K7" i="62"/>
  <c r="L5" i="62"/>
  <c r="K5" i="62"/>
  <c r="B4" i="48"/>
  <c r="B5" i="48"/>
  <c r="B6" i="48"/>
  <c r="B7" i="48"/>
  <c r="B8" i="48"/>
  <c r="B3" i="48"/>
  <c r="B18" i="1"/>
  <c r="F13" i="1"/>
  <c r="E13" i="1"/>
  <c r="D13" i="1"/>
  <c r="C13" i="1"/>
  <c r="B13" i="1"/>
  <c r="B18" i="2"/>
  <c r="F4" i="2"/>
  <c r="F18" i="2" s="1"/>
  <c r="F5" i="2"/>
  <c r="F19" i="2" s="1"/>
  <c r="F6" i="2"/>
  <c r="H3" i="48" l="1"/>
  <c r="H6" i="48"/>
  <c r="H5" i="48"/>
  <c r="N5" i="62"/>
  <c r="N7" i="62"/>
  <c r="N6" i="62"/>
  <c r="N10" i="62"/>
  <c r="N11" i="62"/>
  <c r="L14" i="62"/>
  <c r="N8" i="62"/>
  <c r="N12" i="62"/>
  <c r="N9" i="62"/>
  <c r="N13" i="62"/>
  <c r="K14" i="62"/>
  <c r="E5" i="48"/>
  <c r="H8" i="48"/>
  <c r="E8" i="48"/>
  <c r="H7" i="48"/>
  <c r="E7" i="48"/>
  <c r="E6" i="48"/>
  <c r="H4" i="48"/>
  <c r="E4" i="48"/>
  <c r="E3" i="48"/>
  <c r="F18" i="1"/>
  <c r="E18" i="1"/>
  <c r="D18" i="1"/>
  <c r="C18" i="1"/>
  <c r="F17" i="1"/>
  <c r="E17" i="1"/>
  <c r="D17" i="1"/>
  <c r="C17" i="1"/>
  <c r="B17" i="1"/>
  <c r="F12" i="1"/>
  <c r="E12" i="1"/>
  <c r="D12" i="1"/>
  <c r="C12" i="1"/>
  <c r="B12" i="1"/>
  <c r="F10" i="1"/>
  <c r="E10" i="1"/>
  <c r="D10" i="1"/>
  <c r="C10" i="1"/>
  <c r="B10" i="1"/>
  <c r="F6" i="1"/>
  <c r="E6" i="1"/>
  <c r="D6" i="1"/>
  <c r="C6" i="1"/>
  <c r="B6" i="1"/>
  <c r="F23" i="2"/>
  <c r="E23" i="2"/>
  <c r="D23" i="2"/>
  <c r="C23" i="2"/>
  <c r="B23" i="2"/>
  <c r="F21" i="2"/>
  <c r="E21" i="2"/>
  <c r="D21" i="2"/>
  <c r="C21" i="2"/>
  <c r="B21" i="2"/>
  <c r="F20" i="2"/>
  <c r="E20" i="2"/>
  <c r="D20" i="2"/>
  <c r="C20" i="2"/>
  <c r="B20" i="2"/>
  <c r="E19" i="2"/>
  <c r="D19" i="2"/>
  <c r="B19" i="2"/>
  <c r="E18" i="2"/>
  <c r="D18" i="2"/>
  <c r="C18" i="2"/>
  <c r="N14" i="6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4" authorId="0" shapeId="0" xr:uid="{A1E8644E-3CA0-4498-9FA9-2E72C8326D22}">
      <text>
        <r>
          <rPr>
            <sz val="11"/>
            <color indexed="8"/>
            <rFont val="Calibri"/>
            <family val="2"/>
            <scheme val="minor"/>
          </rPr>
          <t>Indicatore: Indice del valore delle vendite del commercio al dettaglio - dati mensili - base 2021=100: numero indice che misura la variazione nel tempo del valore delle vendite al dettaglio a prezzi correnti.</t>
        </r>
      </text>
    </comment>
  </commentList>
</comments>
</file>

<file path=xl/sharedStrings.xml><?xml version="1.0" encoding="utf-8"?>
<sst xmlns="http://schemas.openxmlformats.org/spreadsheetml/2006/main" count="921" uniqueCount="394">
  <si>
    <t>N° imprese registrate</t>
  </si>
  <si>
    <t>N° imprese attive</t>
  </si>
  <si>
    <t xml:space="preserve">N° di iscrizioni </t>
  </si>
  <si>
    <t>Saldo</t>
  </si>
  <si>
    <t>Agricoltura</t>
  </si>
  <si>
    <t>Ditte individuali</t>
  </si>
  <si>
    <t xml:space="preserve">Altre forme </t>
  </si>
  <si>
    <t>Totale</t>
  </si>
  <si>
    <t>Iscrizioni</t>
  </si>
  <si>
    <t>Divisione</t>
  </si>
  <si>
    <t>A 01 Coltivazioni agricole e produzione di prodotti animali, c...</t>
  </si>
  <si>
    <t>Cessazioni</t>
  </si>
  <si>
    <t>Italia</t>
  </si>
  <si>
    <t>Nord</t>
  </si>
  <si>
    <t>Centro</t>
  </si>
  <si>
    <t>Piemonte</t>
  </si>
  <si>
    <t>Lombardia</t>
  </si>
  <si>
    <t>Liguria</t>
  </si>
  <si>
    <t>Veneto</t>
  </si>
  <si>
    <t>Friuli 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</si>
  <si>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</si>
  <si>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</si>
  <si>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</si>
  <si>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</si>
  <si>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</si>
  <si>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</si>
  <si>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</si>
  <si>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</si>
  <si>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</si>
  <si>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</si>
  <si>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</si>
  <si>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</si>
  <si>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</si>
  <si>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Sud</t>
  </si>
  <si>
    <t>Maschi</t>
  </si>
  <si>
    <t>Femmine</t>
  </si>
  <si>
    <t>Settori di attività</t>
  </si>
  <si>
    <t xml:space="preserve">Registrate </t>
  </si>
  <si>
    <t>Attive</t>
  </si>
  <si>
    <t xml:space="preserve">Iscritte </t>
  </si>
  <si>
    <t>Industrie alimentari</t>
  </si>
  <si>
    <t>Industria delle bevande</t>
  </si>
  <si>
    <t>Totale alimentari e bevande</t>
  </si>
  <si>
    <t>Attività manifatturiere</t>
  </si>
  <si>
    <t>alim. e bevande/manifatturiere (%)</t>
  </si>
  <si>
    <t>Di cui artigiane</t>
  </si>
  <si>
    <t xml:space="preserve"> - industrie alimentari</t>
  </si>
  <si>
    <t xml:space="preserve"> - industrie delle bevande</t>
  </si>
  <si>
    <t>Alim. e bevande/manifatturiere (%)</t>
  </si>
  <si>
    <t>addetti</t>
  </si>
  <si>
    <t>Industria lattiero-casearia</t>
  </si>
  <si>
    <t>Produzione di prodotti da forno e farinacei</t>
  </si>
  <si>
    <t>Produzione di altri prodotti alimentari</t>
  </si>
  <si>
    <t>Totale bevande</t>
  </si>
  <si>
    <t>addetti (%)</t>
  </si>
  <si>
    <t>imprese attive (%)</t>
  </si>
  <si>
    <t>Numero cooperative</t>
  </si>
  <si>
    <t>Numero soci</t>
  </si>
  <si>
    <t>Cooperative</t>
  </si>
  <si>
    <t>Soci</t>
  </si>
  <si>
    <t>Fatturato (milioni di euro)</t>
  </si>
  <si>
    <t>Addetti</t>
  </si>
  <si>
    <t>Comparti</t>
  </si>
  <si>
    <t>Peso % sul totale</t>
  </si>
  <si>
    <t>Agricolo e servizi</t>
  </si>
  <si>
    <t>Ortoflorofrutticolo</t>
  </si>
  <si>
    <t>Lattiero-caseario</t>
  </si>
  <si>
    <t>Vitivinicolo</t>
  </si>
  <si>
    <t>Zootecnico</t>
  </si>
  <si>
    <t>Olivicolo</t>
  </si>
  <si>
    <t>Forestazione e multifunzionalità</t>
  </si>
  <si>
    <t>Agricoltura, silvicoltura e pesca</t>
  </si>
  <si>
    <t>Industria alimentare e bevande</t>
  </si>
  <si>
    <t>Totale agro-alimentare</t>
  </si>
  <si>
    <t>Totale settori</t>
  </si>
  <si>
    <t>Valle d’Aosta</t>
  </si>
  <si>
    <t>Trentino-Alto Adige</t>
  </si>
  <si>
    <t xml:space="preserve">Fonte: elaborazioni su dati Infocamere </t>
  </si>
  <si>
    <t>Ortofrutta</t>
  </si>
  <si>
    <t>Cereali - riso</t>
  </si>
  <si>
    <t>Carni bovine</t>
  </si>
  <si>
    <t>Pataticolo</t>
  </si>
  <si>
    <t>Prodotti biologici</t>
  </si>
  <si>
    <t>Tabacco</t>
  </si>
  <si>
    <t>P.A. Trento</t>
  </si>
  <si>
    <t>P.A. Bolzano</t>
  </si>
  <si>
    <t>Fonte: elaborazioni su dati Istat</t>
  </si>
  <si>
    <t>Valori assoluti</t>
  </si>
  <si>
    <t>Valori %</t>
  </si>
  <si>
    <t>Valle D'Aosta</t>
  </si>
  <si>
    <t>Trentino Alto-Adige</t>
  </si>
  <si>
    <t>Emilia Romagna</t>
  </si>
  <si>
    <t xml:space="preserve">Lazio </t>
  </si>
  <si>
    <t>Fonte: elaborazioni Fipe su dati Infocamere</t>
  </si>
  <si>
    <t>Società di capitale</t>
  </si>
  <si>
    <t>Società di persone</t>
  </si>
  <si>
    <t>Altre forme</t>
  </si>
  <si>
    <t>Sud e Isole</t>
  </si>
  <si>
    <t>Fonte: elaborazioni su dati Movimprese- InfoCamere</t>
  </si>
  <si>
    <t>Commercio</t>
  </si>
  <si>
    <t>Ditta individuale</t>
  </si>
  <si>
    <t>Società di capitali</t>
  </si>
  <si>
    <t>&lt; 30 anni</t>
  </si>
  <si>
    <t>&gt;=50 anni</t>
  </si>
  <si>
    <t>Totale titolari</t>
  </si>
  <si>
    <t xml:space="preserve">Totale </t>
  </si>
  <si>
    <t>Saldi</t>
  </si>
  <si>
    <t>addetti per impresa (n.)</t>
  </si>
  <si>
    <t xml:space="preserve">Industria delle bevande </t>
  </si>
  <si>
    <t>Altro</t>
  </si>
  <si>
    <t>Olivicolo-oleario</t>
  </si>
  <si>
    <t>Friuli V.G.</t>
  </si>
  <si>
    <t>Emilia-R.</t>
  </si>
  <si>
    <t>Fonte: elaborazioni su dati MASAF</t>
  </si>
  <si>
    <t>Valle d'Aosta</t>
  </si>
  <si>
    <r>
      <t xml:space="preserve">N° di cessazioni </t>
    </r>
    <r>
      <rPr>
        <vertAlign val="superscript"/>
        <sz val="10"/>
        <color theme="1"/>
        <rFont val="Calibri"/>
        <family val="2"/>
        <scheme val="minor"/>
      </rPr>
      <t>1</t>
    </r>
  </si>
  <si>
    <r>
      <t xml:space="preserve">Saldo netto </t>
    </r>
    <r>
      <rPr>
        <vertAlign val="superscript"/>
        <sz val="10"/>
        <color theme="1"/>
        <rFont val="Calibri"/>
        <family val="2"/>
        <scheme val="minor"/>
      </rPr>
      <t>2</t>
    </r>
  </si>
  <si>
    <t>1. Cessazioni totali.</t>
  </si>
  <si>
    <t>Fonte: elaborazioni su dati Movimprese- InfoCamere.</t>
  </si>
  <si>
    <t>1. Al netto di quelle d'ufficio.</t>
  </si>
  <si>
    <t>2. Il tasso è dato dal rapporto tra il saldo tra iscrizioni e cessazioni rilevate nel periodo e lo stock delle imprese registrate all'inizio del periodo considerato</t>
  </si>
  <si>
    <t>Fonte: elaborazioni su dati Alleanza Cooperative Italiane.</t>
  </si>
  <si>
    <t>Fonte: elaborazioni Fipe su dati Infocamere.</t>
  </si>
  <si>
    <t>1. Al lordo delle cessate di ufficio.</t>
  </si>
  <si>
    <t>1. al lordo delle cessate di ufficio.</t>
  </si>
  <si>
    <t>Italia (n.)</t>
  </si>
  <si>
    <t>var. % 2023/22</t>
  </si>
  <si>
    <t>Altro (*)</t>
  </si>
  <si>
    <t>* Comprende le seguenti voci: carni suine, avicunicolo, carni ovine, pollame, apicoltura, protoleaginose,  floricoltura, foraggi, sementi, zucchero</t>
  </si>
  <si>
    <t>Anno 2023</t>
  </si>
  <si>
    <t>Iscrizioni 2023</t>
  </si>
  <si>
    <t>Cessazioni (non d'ufficio) 2023</t>
  </si>
  <si>
    <t>Saldo 2023</t>
  </si>
  <si>
    <t>Totale Attive 2023</t>
  </si>
  <si>
    <t>% agricolo totale agric Italia</t>
  </si>
  <si>
    <t xml:space="preserve">Costruzioni </t>
  </si>
  <si>
    <t>Industria</t>
  </si>
  <si>
    <t>Registrate</t>
  </si>
  <si>
    <t>ATTTOT</t>
  </si>
  <si>
    <t>Forme giuridiche</t>
  </si>
  <si>
    <t>SC</t>
  </si>
  <si>
    <t>SP</t>
  </si>
  <si>
    <t>DI</t>
  </si>
  <si>
    <t>AF</t>
  </si>
  <si>
    <t>Totale cariche</t>
  </si>
  <si>
    <t>Industria manifatturiera</t>
  </si>
  <si>
    <t>Fonte: elaborazioni su dati Infocamere</t>
  </si>
  <si>
    <t>Lavorazione e conservazione di carne e produzione di prodotti a base di carne</t>
  </si>
  <si>
    <t>Lavorazione e conservazione di pesce, crostacei e molluschi</t>
  </si>
  <si>
    <t>Lavorazione e conservazione di frutta e ortaggi</t>
  </si>
  <si>
    <t>Produzione di oli e grassi vegetali e animali</t>
  </si>
  <si>
    <t>Lavorazione delle granaglie, produzione di amidi e di prodotti amidacei</t>
  </si>
  <si>
    <t>Produzione di prodotti per l'alimentazione degli animali</t>
  </si>
  <si>
    <t>imprese</t>
  </si>
  <si>
    <t>addetti per impresa</t>
  </si>
  <si>
    <t>Fonte: elaboazioni su dati Istat</t>
  </si>
  <si>
    <t>%</t>
  </si>
  <si>
    <r>
      <t>Tab. 2.8 - Le cariche</t>
    </r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aziendali per età e sesso</t>
    </r>
  </si>
  <si>
    <t>Tab. 2.11 - La struttura delle cooperative agricole per comparto produttivo (valori assoluti e incidenza percentuale)</t>
  </si>
  <si>
    <t>Tab. 2.13 - Numero di OP/AOP riconosciute per regione e comparto produttivo al 2023</t>
  </si>
  <si>
    <t>Friuli-Venezia Giulia</t>
  </si>
  <si>
    <r>
      <rPr>
        <i/>
        <vertAlign val="superscript"/>
        <sz val="10"/>
        <color theme="1"/>
        <rFont val="Calibri"/>
        <family val="2"/>
        <scheme val="minor"/>
      </rPr>
      <t xml:space="preserve">1 </t>
    </r>
    <r>
      <rPr>
        <i/>
        <sz val="10"/>
        <color theme="1"/>
        <rFont val="Calibri"/>
        <family val="2"/>
        <scheme val="minor"/>
      </rPr>
      <t>Cessazioni non di ufficio</t>
    </r>
  </si>
  <si>
    <r>
      <rPr>
        <i/>
        <vertAlign val="superscript"/>
        <sz val="10"/>
        <color theme="1"/>
        <rFont val="Calibri"/>
        <family val="2"/>
        <scheme val="minor"/>
      </rPr>
      <t>2</t>
    </r>
    <r>
      <rPr>
        <i/>
        <sz val="10"/>
        <color theme="1"/>
        <rFont val="Calibri"/>
        <family val="2"/>
        <scheme val="minor"/>
      </rPr>
      <t xml:space="preserve"> Iscrizioni meno cessazioni non d'ufficio</t>
    </r>
  </si>
  <si>
    <r>
      <rPr>
        <vertAlign val="superscript"/>
        <sz val="10"/>
        <color theme="1"/>
        <rFont val="Calibri"/>
        <family val="2"/>
        <scheme val="minor"/>
      </rPr>
      <t xml:space="preserve">1 </t>
    </r>
    <r>
      <rPr>
        <sz val="10"/>
        <color theme="1"/>
        <rFont val="Calibri"/>
        <family val="2"/>
        <scheme val="minor"/>
      </rPr>
      <t>Titolari, soci e amministratori</t>
    </r>
  </si>
  <si>
    <t>Totale donne con cariche</t>
  </si>
  <si>
    <t>Anno 2024</t>
  </si>
  <si>
    <t>Variazioni % 2024-2023</t>
  </si>
  <si>
    <t>Servizi</t>
  </si>
  <si>
    <t xml:space="preserve">Industria (B,C,D,E) </t>
  </si>
  <si>
    <t>Agricoltura (A)</t>
  </si>
  <si>
    <t>Costruzioni (F)</t>
  </si>
  <si>
    <t>Commercio (G)</t>
  </si>
  <si>
    <t>Servizi (dalla H alla U)</t>
  </si>
  <si>
    <t>Iscrizioni 2024</t>
  </si>
  <si>
    <t>Var. % 2024/23</t>
  </si>
  <si>
    <t>Saldo 2024</t>
  </si>
  <si>
    <t>Composizione attive 2024 (%)</t>
  </si>
  <si>
    <t>Cessazioni (non d'ufficio) 2024</t>
  </si>
  <si>
    <t>Totale Attive 2024</t>
  </si>
  <si>
    <t>Costruzioni</t>
  </si>
  <si>
    <t>Totale soci</t>
  </si>
  <si>
    <t>% &lt;30 anni su totale titolari</t>
  </si>
  <si>
    <t>% di femmine su totale titolari</t>
  </si>
  <si>
    <t>% &lt;30 anni su totale soci</t>
  </si>
  <si>
    <t>% di femmine su totale soci</t>
  </si>
  <si>
    <t>Totale imprese*</t>
  </si>
  <si>
    <r>
      <t xml:space="preserve">Totale imprese </t>
    </r>
    <r>
      <rPr>
        <vertAlign val="superscript"/>
        <sz val="10"/>
        <color theme="1"/>
        <rFont val="Calibri"/>
        <family val="2"/>
        <scheme val="minor"/>
      </rPr>
      <t>3</t>
    </r>
  </si>
  <si>
    <r>
      <rPr>
        <vertAlign val="superscript"/>
        <sz val="10"/>
        <color theme="1"/>
        <rFont val="Calibri"/>
        <family val="2"/>
        <scheme val="minor"/>
      </rPr>
      <t>3</t>
    </r>
    <r>
      <rPr>
        <sz val="10"/>
        <color theme="1"/>
        <rFont val="Calibri"/>
        <family val="2"/>
        <scheme val="minor"/>
      </rPr>
      <t xml:space="preserve"> </t>
    </r>
    <r>
      <rPr>
        <i/>
        <sz val="10"/>
        <color theme="1"/>
        <rFont val="Calibri"/>
        <family val="2"/>
        <scheme val="minor"/>
      </rPr>
      <t>Il totale include le imprese non classificate</t>
    </r>
  </si>
  <si>
    <r>
      <rPr>
        <sz val="10"/>
        <color theme="1"/>
        <rFont val="Calibri"/>
        <family val="2"/>
        <scheme val="minor"/>
      </rPr>
      <t xml:space="preserve">* </t>
    </r>
    <r>
      <rPr>
        <i/>
        <sz val="10"/>
        <color theme="1"/>
        <rFont val="Calibri"/>
        <family val="2"/>
        <scheme val="minor"/>
      </rPr>
      <t>Il totale include le imprese non classificate</t>
    </r>
  </si>
  <si>
    <t>Totale comprese le non classificate</t>
  </si>
  <si>
    <t>Società su totale forme</t>
  </si>
  <si>
    <t>Imprese agricole, con azienda agricola</t>
  </si>
  <si>
    <t>ASIA - 2020</t>
  </si>
  <si>
    <t>Imprese agricole, senza azienda agricola</t>
  </si>
  <si>
    <t>Unità</t>
  </si>
  <si>
    <t>Sau</t>
  </si>
  <si>
    <t>classe addetti</t>
  </si>
  <si>
    <t>Attività economica</t>
  </si>
  <si>
    <t>fino a 1</t>
  </si>
  <si>
    <t>2--9</t>
  </si>
  <si>
    <t>10--49</t>
  </si>
  <si>
    <t>50+</t>
  </si>
  <si>
    <t>totale</t>
  </si>
  <si>
    <t>Unità Censimento</t>
  </si>
  <si>
    <t>Valle d'Aosta/Vallée d'Aoste</t>
  </si>
  <si>
    <t>Coop agricole NE</t>
  </si>
  <si>
    <t>Ecosistema agroalimentare EMI</t>
  </si>
  <si>
    <t>Sistemi di intelligenza artificiale</t>
  </si>
  <si>
    <t>Big Data e analisi dati</t>
  </si>
  <si>
    <t>Realtà aumentata e virtuale</t>
  </si>
  <si>
    <t xml:space="preserve">Internet of Things </t>
  </si>
  <si>
    <t>Robotica</t>
  </si>
  <si>
    <t>Blockchain</t>
  </si>
  <si>
    <t>Software ed elaborazioni in cloud</t>
  </si>
  <si>
    <t>Piattaforma online</t>
  </si>
  <si>
    <t>Gemello digitale</t>
  </si>
  <si>
    <t>Energie rinnovabili</t>
  </si>
  <si>
    <t>Idrogeno</t>
  </si>
  <si>
    <t>Tecnologie per il risparmio energetico</t>
  </si>
  <si>
    <t>Materiali avanzati</t>
  </si>
  <si>
    <t>Tecnologie per la cattura carbonio</t>
  </si>
  <si>
    <t>Utilizzo materiali riciclati</t>
  </si>
  <si>
    <t>Tecnologie per la produzione pulita</t>
  </si>
  <si>
    <t>Tecnologie per il riciclo rifiuti</t>
  </si>
  <si>
    <t>Manifattura additiva</t>
  </si>
  <si>
    <t>Biotecnologie</t>
  </si>
  <si>
    <t>Rigenerazione prodotti</t>
  </si>
  <si>
    <t>Noleggio e leasing</t>
  </si>
  <si>
    <t>Servizi di riparazione e manutenzione</t>
  </si>
  <si>
    <t>Rivendere, riutilizzare</t>
  </si>
  <si>
    <t>Design circolare</t>
  </si>
  <si>
    <t>Design per la durabilità</t>
  </si>
  <si>
    <t>Passaporto digitale del prodotto</t>
  </si>
  <si>
    <t xml:space="preserve">Valore delle vendite per settore merceologico e forma distributiva - mensili (base 2021)  </t>
  </si>
  <si>
    <t xml:space="preserve">Frequenza: Mensile  </t>
  </si>
  <si>
    <t xml:space="preserve">Territorio: Italia  </t>
  </si>
  <si>
    <t xml:space="preserve">Indicatore: Indice del valore delle vendite del commercio al dettaglio - dati mensili - base 2021=100  </t>
  </si>
  <si>
    <t xml:space="preserve">Correzione: Dati grezzi  </t>
  </si>
  <si>
    <t xml:space="preserve">Settore merceologico: Totale  </t>
  </si>
  <si>
    <t xml:space="preserve">Tempo  </t>
  </si>
  <si>
    <t xml:space="preserve">2024-07  </t>
  </si>
  <si>
    <t xml:space="preserve">2024-08  </t>
  </si>
  <si>
    <t xml:space="preserve">2024-09  </t>
  </si>
  <si>
    <t xml:space="preserve">2024-10  </t>
  </si>
  <si>
    <t xml:space="preserve">2024-11  </t>
  </si>
  <si>
    <t xml:space="preserve">2024-12  </t>
  </si>
  <si>
    <t xml:space="preserve">2025-01  </t>
  </si>
  <si>
    <t xml:space="preserve">2025-02  </t>
  </si>
  <si>
    <t xml:space="preserve">2025-03  </t>
  </si>
  <si>
    <t xml:space="preserve">2025-04  </t>
  </si>
  <si>
    <t xml:space="preserve">2025-05  </t>
  </si>
  <si>
    <t xml:space="preserve">2025-06  </t>
  </si>
  <si>
    <t xml:space="preserve">2025-07  </t>
  </si>
  <si>
    <t xml:space="preserve">Forma di vendita  </t>
  </si>
  <si>
    <t xml:space="preserve">  </t>
  </si>
  <si>
    <t xml:space="preserve">Totale  </t>
  </si>
  <si>
    <t xml:space="preserve">Grande distribuzione  </t>
  </si>
  <si>
    <t xml:space="preserve">Grande distribuzione non specializzata  </t>
  </si>
  <si>
    <t xml:space="preserve">Ipermercati  </t>
  </si>
  <si>
    <t xml:space="preserve">Supermercati  </t>
  </si>
  <si>
    <t xml:space="preserve">Discount  </t>
  </si>
  <si>
    <t xml:space="preserve">Grande distribuzione specializzata  </t>
  </si>
  <si>
    <t xml:space="preserve">Imprese operanti su piccole superfici  </t>
  </si>
  <si>
    <t xml:space="preserve">Vendite al di fuori dei negozi  </t>
  </si>
  <si>
    <t xml:space="preserve">Commercio elettronico  </t>
  </si>
  <si>
    <t xml:space="preserve">Alimentare  </t>
  </si>
  <si>
    <t xml:space="preserve">Non alimentare  </t>
  </si>
  <si>
    <t>ettari</t>
  </si>
  <si>
    <t>Fonte: Asia Agricoltra e Censimento Agricoltura 2020, ISTAT</t>
  </si>
  <si>
    <t>Imprese agricole su aziende</t>
  </si>
  <si>
    <t>SAU media Imprese</t>
  </si>
  <si>
    <t>SAU media aziende</t>
  </si>
  <si>
    <t>Fonte: Asia Agricoltra 2020, ISTAT</t>
  </si>
  <si>
    <t>Colture agricole non permanenti</t>
  </si>
  <si>
    <t>Colture permanenti</t>
  </si>
  <si>
    <t>Riprodzione delle piante</t>
  </si>
  <si>
    <t>Allevamento di animali e caccia</t>
  </si>
  <si>
    <t>Attività di supporto all'agricoltra e successive alla raccolta</t>
  </si>
  <si>
    <t>Silvicoltura e altre attività forestali e di supporto per la silvicoltura</t>
  </si>
  <si>
    <t>Utilizzo di aree forestali</t>
  </si>
  <si>
    <t>Acquacoltura e pesca</t>
  </si>
  <si>
    <t>Dimesione media</t>
  </si>
  <si>
    <t>Coltivazioni agricole associate all'allevamento di animali</t>
  </si>
  <si>
    <t>var. % 2024/23</t>
  </si>
  <si>
    <t>2024*</t>
  </si>
  <si>
    <t>* Dati aggiornati al mese di ottobre 2024.</t>
  </si>
  <si>
    <t>var. %  2024/23</t>
  </si>
  <si>
    <t>Codice</t>
  </si>
  <si>
    <t>descrizione</t>
  </si>
  <si>
    <t xml:space="preserve">Industrie alimentari (comparto non specificato) </t>
  </si>
  <si>
    <t>10.1</t>
  </si>
  <si>
    <t>Lav. e cons. carne e prod. prodotti a base di carne</t>
  </si>
  <si>
    <t>10.2</t>
  </si>
  <si>
    <t>Lav. e cons. pesce, crostacei e molluschi</t>
  </si>
  <si>
    <t>10.3</t>
  </si>
  <si>
    <t>Lav. e cons. frutta e ortaggi</t>
  </si>
  <si>
    <t>10.4</t>
  </si>
  <si>
    <t>Prod. oli e grassi vegetali e animali</t>
  </si>
  <si>
    <t>10.5</t>
  </si>
  <si>
    <t>10.6</t>
  </si>
  <si>
    <t>Lav. granaglie, prod. di amidi e di prodotti amidacei</t>
  </si>
  <si>
    <t>10.7</t>
  </si>
  <si>
    <t>Prod. prodotti da forno e farinacei</t>
  </si>
  <si>
    <t>10.8</t>
  </si>
  <si>
    <t>Prod. altri prodotti alimentari</t>
  </si>
  <si>
    <t>10.9</t>
  </si>
  <si>
    <t>Prod. prodotti per l’alimentazione degli animali</t>
  </si>
  <si>
    <t xml:space="preserve">Industria delle bevande (comparto non specificato) </t>
  </si>
  <si>
    <t>11.01</t>
  </si>
  <si>
    <t>Distil., ret. e misc. degli alcolici</t>
  </si>
  <si>
    <t>Prod. vini da uve</t>
  </si>
  <si>
    <t>11.03</t>
  </si>
  <si>
    <t>Prod. di sidro e di altri vini a base di frutta</t>
  </si>
  <si>
    <t>11.04</t>
  </si>
  <si>
    <t>Prod. altre bev. ferm. non distil.</t>
  </si>
  <si>
    <t>11.05</t>
  </si>
  <si>
    <t>Prod. birra</t>
  </si>
  <si>
    <t>11.06</t>
  </si>
  <si>
    <t>Prod. malto</t>
  </si>
  <si>
    <t>11.07</t>
  </si>
  <si>
    <t>Ind. bibite analc., acque min., altre acque</t>
  </si>
  <si>
    <t>Totale alimentare</t>
  </si>
  <si>
    <t>Totale A&amp;B</t>
  </si>
  <si>
    <t>--</t>
  </si>
  <si>
    <t>Friuli Venenzia Giulia</t>
  </si>
  <si>
    <t>Trentino Alto Adige</t>
  </si>
  <si>
    <t>Valle d' Aosta</t>
  </si>
  <si>
    <t>Tab 2.2 - Imprese agricole e addetti per attività economica e classe di addetti - Anno 2020</t>
  </si>
  <si>
    <t>Fig. 2.2 - Iscrizioni, cessazioni e saldo delle imprese registrate nel settore coltivazioni agricole e produzione di prodotti animali, caccia e servizi connessi</t>
  </si>
  <si>
    <t>Tab. 2.4 - Distribuzione delle imprese registrate per forma giuridica - Coltivazioni agricole e produzione di prodotti animali, caccia e servizi connessi, 2024</t>
  </si>
  <si>
    <t>Tab. 2.5 - Struttura anagrafica dei titolari d’impresa per settori - Imprese registrate 2024</t>
  </si>
  <si>
    <t>Tab. 2.6 - Struttura anagrafica soci di società per settori - Imprese registrate 2024</t>
  </si>
  <si>
    <t>Fig. 2.3- Distribuzione settoriale delle imprese attive per regione - valori percentuali, anno 2024</t>
  </si>
  <si>
    <t>Fig. 2.4- Agricoltura, silvicoltura e pesca: distribuzione delle imprese per forma giuridica nelle regioni - anno 2024</t>
  </si>
  <si>
    <r>
      <t xml:space="preserve">Fig. 2.5 - Agricoltura: Nuove iscrizioni e cessazioni </t>
    </r>
    <r>
      <rPr>
        <vertAlign val="superscript"/>
        <sz val="10"/>
        <rFont val="Calibri"/>
        <family val="2"/>
        <scheme val="minor"/>
      </rPr>
      <t>1</t>
    </r>
    <r>
      <rPr>
        <sz val="10"/>
        <rFont val="Calibri"/>
        <family val="2"/>
        <scheme val="minor"/>
      </rPr>
      <t xml:space="preserve"> per regioni, 2024</t>
    </r>
  </si>
  <si>
    <t>Tab. 2.14- Servizi di ristorazione (distribuzione delle imprese attive per Regione - anno 2024)</t>
  </si>
  <si>
    <t>Tab. 2.15 -Servizi di ristorazione (distribuzione % regionale delle imprese attive per forma giuridica, 2024)</t>
  </si>
  <si>
    <r>
      <t xml:space="preserve">Tab.2.17 -Tasso di imprenditorialità nei servizi di ristorazione (imprese iscritte-imprese cessate </t>
    </r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>/imprese attive - valori %, 2024)</t>
    </r>
  </si>
  <si>
    <t>Fig. 2.1 - Imprese agricole e aziende agricole per regione (percentuali regioni su totale Italia)</t>
  </si>
  <si>
    <t>Fonte: elaborazioni dati su indagine Euricse ed European Monitor of Industrial Ecosystems (EMI)</t>
  </si>
  <si>
    <t>Cessate1</t>
  </si>
  <si>
    <t>Tasso di var. % 20242</t>
  </si>
  <si>
    <t>Tasso di var. % 20232</t>
  </si>
  <si>
    <t>Tab. 2.7 – Numero, saldi e tassi di variazione delle imprese alimentari e delle bevande, 2024</t>
  </si>
  <si>
    <t>Industria alimentare</t>
  </si>
  <si>
    <t xml:space="preserve"> &lt;30</t>
  </si>
  <si>
    <t>&gt;50</t>
  </si>
  <si>
    <t>peso % &lt;30</t>
  </si>
  <si>
    <t>peso % su totale cariche</t>
  </si>
  <si>
    <t>variazioni 2024/2023 (%)</t>
  </si>
  <si>
    <t>variazioni 2024/2019(%)</t>
  </si>
  <si>
    <t xml:space="preserve">Distillazione, rettifica e miscelatura degli alcolici  </t>
  </si>
  <si>
    <t xml:space="preserve">Produzione di vini da uve  </t>
  </si>
  <si>
    <t xml:space="preserve">Produzione di sidro e di altri vini a base di frutta  </t>
  </si>
  <si>
    <t xml:space="preserve">Produzione di altre bevande fermentate non distillate  </t>
  </si>
  <si>
    <t xml:space="preserve">Produzione di birra  </t>
  </si>
  <si>
    <t xml:space="preserve">Industria delle bibite analcoliche, delle acque minerali e di altre acque in bottiglia  </t>
  </si>
  <si>
    <t>Fig. 2.6 - Industria alimentare e delle bevande - riparto percentuale degli addetti e delle imprese attive e dimensione occupazionale media nel 2023</t>
  </si>
  <si>
    <t>Bevande</t>
  </si>
  <si>
    <t>INDUSTRIA ALIMENTARE</t>
  </si>
  <si>
    <t>Fonte: elaborazioni su dati InfoCamere - Movimprese.</t>
  </si>
  <si>
    <t>Fig. 2.7 -Le imprese registrate dell'industria alimentare e edelle bevande  nel periodo 1995-2024</t>
  </si>
  <si>
    <t>Fig. 2.8  -La dinamica delle imprese attive dell'industria alimentare e delle bevande per forma giuridica</t>
  </si>
  <si>
    <t>Tab. 2.9 - Imprese attive e addetti per circoscrizione, 2023</t>
  </si>
  <si>
    <t>Fig. 2.9 - Peso del comparto sul totale nelle regioni - 2024 (valori %)</t>
  </si>
  <si>
    <t>Fig. 2.10 - Evoluzione delle cooperative agricole e dei soci in Italia (valori assoluti)</t>
  </si>
  <si>
    <t>Fig. 2.11 - Incidenza delle OP/AOP dei settori ortofrutticolo e olivicolo-oleario a livello regionale (valori %)</t>
  </si>
  <si>
    <t>Fig. 2.15-Indice del valore delle vendite: confronto tra grande grande distribuzione e imprese operanti su piccole superficie - dati mensili (base 2021=100)</t>
  </si>
  <si>
    <t>Fig. 2.16 -Indice del valore delle vendite del commerco al dettaglio 2024/2025 - dati mensili - base 2021=100</t>
  </si>
  <si>
    <t xml:space="preserve">Fig. 2.17 - Indici del volume delle vendite per settore merceologico - dati mensili - base 2021=100  </t>
  </si>
  <si>
    <t>% Soc. di capitale/su Tot.</t>
  </si>
  <si>
    <t>Totale industria alimentare e bevande</t>
  </si>
  <si>
    <t>% società di capitale su Tot.</t>
  </si>
  <si>
    <t>Fonte: Asia Agricoltra e Censimento Agricoltura 2020, ISTAT.</t>
  </si>
  <si>
    <t>Tab. 2.1 - Imprese agricole e aziende agricole per regione, ripartizione geografica e tipologia - Anno 2020</t>
  </si>
  <si>
    <t>Tab. 2.3 - Movimentazione degli aggregati ATECO</t>
  </si>
  <si>
    <r>
      <rPr>
        <sz val="10"/>
        <color theme="1"/>
        <rFont val="Calibri"/>
        <family val="2"/>
        <scheme val="minor"/>
      </rPr>
      <t xml:space="preserve">* </t>
    </r>
    <r>
      <rPr>
        <i/>
        <sz val="10"/>
        <color theme="1"/>
        <rFont val="Calibri"/>
        <family val="2"/>
        <scheme val="minor"/>
      </rPr>
      <t>Il totale include le imprese non classificate.</t>
    </r>
  </si>
  <si>
    <t>Fonte: elaborazioni su dati nell'Anagrafe delle Imprese Italiane, Movimprese- InfoCamere.</t>
  </si>
  <si>
    <t>Tab. 2.10 - Imprese dell’industria alimentare e delle bevande per comparto (2023-2024)</t>
  </si>
  <si>
    <t>Fonte: elaborazioni su dati InfoCamere-Movimprese.</t>
  </si>
  <si>
    <t>Fonte: elaborazioni su dati Alleanza Cooperative Italiane</t>
  </si>
  <si>
    <t>Fonte: elaborazioni su dati InfoCamere.</t>
  </si>
  <si>
    <t>Tab. 2.12 - Imprese agricole e dell’industria agro-alimentare coinvolte in reti (2023-2024)</t>
  </si>
  <si>
    <t>Fonte: elaborazioni su dati MASAF.</t>
  </si>
  <si>
    <t>Fonte: elaborazioni dati su indagine Euricse ed European Monitor of Industrial Ecosystems (EMI).</t>
  </si>
  <si>
    <t>Fig. 2.12 - Tasso di adozione di tecnologie digitali nelle cooperative agricole del Nord-Est e nella filiera agroalimentare europea. (Valori %)</t>
  </si>
  <si>
    <t>Fig. 2.13 - Tasso di adozione di tecnologie ecologiche nelle cooperative agricole del Nord-Est e nella filiera agroalimentare europea. (Valori %)</t>
  </si>
  <si>
    <t>Fig. 2.14- Tasso di adozione di pratiche di economia circolare nelle cooperative agricole del Nord-Est e nella filiera agroalimentare europea. (Valori %)</t>
  </si>
  <si>
    <t>Fonte: elaborazioni su dati Istat.</t>
  </si>
  <si>
    <t>Var.% 2024/23</t>
  </si>
  <si>
    <t>Nord-Ovest</t>
  </si>
  <si>
    <t>Nord-Est</t>
  </si>
  <si>
    <r>
      <t xml:space="preserve">Tab. 2.16 -Servizi di ristorazione: saldo delle imprese per forma giuridica (iscritte - cessate </t>
    </r>
    <r>
      <rPr>
        <vertAlign val="superscript"/>
        <sz val="10"/>
        <color theme="1"/>
        <rFont val="Calibri"/>
        <family val="2"/>
        <scheme val="minor"/>
      </rPr>
      <t>1</t>
    </r>
    <r>
      <rPr>
        <sz val="10"/>
        <color theme="1"/>
        <rFont val="Calibri"/>
        <family val="2"/>
        <scheme val="minor"/>
      </rPr>
      <t>, 2024)</t>
    </r>
  </si>
  <si>
    <t>Fonte: elaboazioni su dati Istat.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</si>
</sst>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#,##0.0"/>
    <numFmt numFmtId="165" formatCode="0.0"/>
    <numFmt numFmtId="166" formatCode="_-* #,##0_-;\-* #,##0_-;_-* &quot;-&quot;??_-;_-@_-"/>
    <numFmt numFmtId="167" formatCode="0.0%"/>
    <numFmt numFmtId="168" formatCode="0.0000"/>
    <numFmt numFmtId="169" formatCode="_-* #,##0.0_-;\-* #,##0.0_-;_-* &quot;-&quot;??_-;_-@_-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vertAlign val="superscript"/>
      <sz val="10"/>
      <name val="Calibri"/>
      <family val="2"/>
      <scheme val="minor"/>
    </font>
    <font>
      <i/>
      <sz val="10"/>
      <name val="Times New Roman"/>
      <family val="1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vertAlign val="superscript"/>
      <sz val="10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</font>
    <font>
      <i/>
      <sz val="11"/>
      <name val="Calibri"/>
    </font>
    <font>
      <sz val="10"/>
      <color rgb="FF595959"/>
      <name val="Calibri"/>
      <family val="2"/>
      <scheme val="minor"/>
    </font>
    <font>
      <i/>
      <sz val="10"/>
      <color rgb="FF000000"/>
      <name val="Calibri"/>
      <family val="2"/>
      <scheme val="minor"/>
    </font>
    <font>
      <b/>
      <sz val="7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name val="Calibri"/>
      <family val="2"/>
      <scheme val="minor"/>
    </font>
    <font>
      <sz val="7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theme="1"/>
      <name val="Times New Roman"/>
      <family val="1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44546A"/>
      <name val="Calibri"/>
      <family val="2"/>
      <scheme val="minor"/>
    </font>
    <font>
      <sz val="10"/>
      <color theme="1"/>
      <name val="Times New Roman"/>
      <family val="1"/>
    </font>
    <font>
      <sz val="10"/>
      <color rgb="FF44546A"/>
      <name val="Times New Roman"/>
      <family val="1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MS Sans Serif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rgb="FFD9E2F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1" fillId="0" borderId="0"/>
    <xf numFmtId="0" fontId="6" fillId="0" borderId="0"/>
    <xf numFmtId="0" fontId="4" fillId="0" borderId="0"/>
    <xf numFmtId="43" fontId="1" fillId="0" borderId="0" applyFont="0" applyFill="0" applyBorder="0" applyAlignment="0" applyProtection="0"/>
    <xf numFmtId="0" fontId="4" fillId="0" borderId="0"/>
    <xf numFmtId="0" fontId="25" fillId="0" borderId="0"/>
    <xf numFmtId="0" fontId="25" fillId="0" borderId="0"/>
    <xf numFmtId="0" fontId="20" fillId="0" borderId="0"/>
    <xf numFmtId="0" fontId="1" fillId="0" borderId="0"/>
    <xf numFmtId="0" fontId="46" fillId="0" borderId="0"/>
  </cellStyleXfs>
  <cellXfs count="261">
    <xf numFmtId="0" fontId="0" fillId="0" borderId="0" xfId="0"/>
    <xf numFmtId="166" fontId="0" fillId="0" borderId="0" xfId="2" applyNumberFormat="1" applyFont="1"/>
    <xf numFmtId="3" fontId="2" fillId="0" borderId="0" xfId="0" applyNumberFormat="1" applyFont="1"/>
    <xf numFmtId="0" fontId="5" fillId="0" borderId="1" xfId="0" applyFont="1" applyBorder="1"/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3" fontId="5" fillId="0" borderId="0" xfId="0" applyNumberFormat="1" applyFont="1"/>
    <xf numFmtId="1" fontId="5" fillId="0" borderId="0" xfId="0" applyNumberFormat="1" applyFont="1"/>
    <xf numFmtId="165" fontId="7" fillId="0" borderId="0" xfId="0" applyNumberFormat="1" applyFont="1"/>
    <xf numFmtId="0" fontId="8" fillId="0" borderId="0" xfId="0" applyFont="1" applyAlignment="1">
      <alignment horizontal="center" vertical="center" wrapText="1"/>
    </xf>
    <xf numFmtId="0" fontId="8" fillId="0" borderId="4" xfId="0" applyFont="1" applyBorder="1"/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164" fontId="5" fillId="0" borderId="0" xfId="0" applyNumberFormat="1" applyFont="1"/>
    <xf numFmtId="0" fontId="5" fillId="0" borderId="3" xfId="0" applyFont="1" applyBorder="1"/>
    <xf numFmtId="164" fontId="5" fillId="0" borderId="3" xfId="0" applyNumberFormat="1" applyFont="1" applyBorder="1"/>
    <xf numFmtId="0" fontId="12" fillId="0" borderId="1" xfId="0" applyFont="1" applyBorder="1"/>
    <xf numFmtId="0" fontId="12" fillId="0" borderId="1" xfId="0" applyFont="1" applyBorder="1" applyAlignment="1">
      <alignment horizontal="center" wrapText="1"/>
    </xf>
    <xf numFmtId="164" fontId="10" fillId="0" borderId="0" xfId="0" applyNumberFormat="1" applyFont="1"/>
    <xf numFmtId="0" fontId="7" fillId="0" borderId="0" xfId="0" applyFont="1"/>
    <xf numFmtId="164" fontId="7" fillId="0" borderId="0" xfId="0" applyNumberFormat="1" applyFont="1"/>
    <xf numFmtId="164" fontId="13" fillId="0" borderId="0" xfId="0" applyNumberFormat="1" applyFont="1"/>
    <xf numFmtId="0" fontId="12" fillId="0" borderId="3" xfId="0" applyFont="1" applyBorder="1"/>
    <xf numFmtId="164" fontId="12" fillId="0" borderId="3" xfId="0" applyNumberFormat="1" applyFont="1" applyBorder="1"/>
    <xf numFmtId="164" fontId="9" fillId="0" borderId="3" xfId="0" applyNumberFormat="1" applyFont="1" applyBorder="1"/>
    <xf numFmtId="164" fontId="12" fillId="0" borderId="0" xfId="0" applyNumberFormat="1" applyFont="1"/>
    <xf numFmtId="164" fontId="9" fillId="0" borderId="0" xfId="0" applyNumberFormat="1" applyFont="1"/>
    <xf numFmtId="3" fontId="10" fillId="0" borderId="0" xfId="0" applyNumberFormat="1" applyFont="1"/>
    <xf numFmtId="3" fontId="5" fillId="0" borderId="3" xfId="0" applyNumberFormat="1" applyFont="1" applyBorder="1"/>
    <xf numFmtId="3" fontId="7" fillId="0" borderId="0" xfId="0" applyNumberFormat="1" applyFont="1"/>
    <xf numFmtId="3" fontId="13" fillId="0" borderId="0" xfId="0" applyNumberFormat="1" applyFont="1"/>
    <xf numFmtId="3" fontId="12" fillId="0" borderId="3" xfId="0" applyNumberFormat="1" applyFont="1" applyBorder="1"/>
    <xf numFmtId="3" fontId="9" fillId="0" borderId="3" xfId="0" applyNumberFormat="1" applyFont="1" applyBorder="1"/>
    <xf numFmtId="3" fontId="12" fillId="0" borderId="0" xfId="0" applyNumberFormat="1" applyFont="1"/>
    <xf numFmtId="3" fontId="9" fillId="0" borderId="0" xfId="0" applyNumberFormat="1" applyFont="1"/>
    <xf numFmtId="1" fontId="10" fillId="0" borderId="3" xfId="0" applyNumberFormat="1" applyFont="1" applyBorder="1"/>
    <xf numFmtId="1" fontId="9" fillId="0" borderId="1" xfId="0" applyNumberFormat="1" applyFont="1" applyBorder="1" applyAlignment="1">
      <alignment horizontal="center" wrapText="1"/>
    </xf>
    <xf numFmtId="1" fontId="13" fillId="0" borderId="0" xfId="0" applyNumberFormat="1" applyFont="1"/>
    <xf numFmtId="165" fontId="14" fillId="0" borderId="3" xfId="0" applyNumberFormat="1" applyFont="1" applyBorder="1"/>
    <xf numFmtId="1" fontId="15" fillId="0" borderId="3" xfId="0" applyNumberFormat="1" applyFont="1" applyBorder="1"/>
    <xf numFmtId="1" fontId="10" fillId="0" borderId="0" xfId="0" applyNumberFormat="1" applyFont="1"/>
    <xf numFmtId="3" fontId="0" fillId="0" borderId="0" xfId="0" applyNumberFormat="1"/>
    <xf numFmtId="0" fontId="5" fillId="0" borderId="0" xfId="0" applyFont="1" applyAlignment="1">
      <alignment vertical="center"/>
    </xf>
    <xf numFmtId="165" fontId="0" fillId="0" borderId="0" xfId="0" applyNumberFormat="1"/>
    <xf numFmtId="0" fontId="17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quotePrefix="1" applyFont="1" applyAlignment="1">
      <alignment horizontal="right"/>
    </xf>
    <xf numFmtId="165" fontId="10" fillId="0" borderId="0" xfId="0" applyNumberFormat="1" applyFont="1"/>
    <xf numFmtId="165" fontId="5" fillId="0" borderId="0" xfId="0" applyNumberFormat="1" applyFont="1"/>
    <xf numFmtId="0" fontId="12" fillId="0" borderId="0" xfId="0" applyFont="1"/>
    <xf numFmtId="165" fontId="12" fillId="0" borderId="0" xfId="0" applyNumberFormat="1" applyFont="1"/>
    <xf numFmtId="165" fontId="13" fillId="0" borderId="3" xfId="0" applyNumberFormat="1" applyFont="1" applyBorder="1"/>
    <xf numFmtId="167" fontId="14" fillId="0" borderId="0" xfId="1" applyNumberFormat="1" applyFont="1" applyFill="1"/>
    <xf numFmtId="167" fontId="14" fillId="0" borderId="0" xfId="1" applyNumberFormat="1" applyFont="1"/>
    <xf numFmtId="165" fontId="0" fillId="0" borderId="4" xfId="0" applyNumberFormat="1" applyBorder="1"/>
    <xf numFmtId="0" fontId="5" fillId="0" borderId="2" xfId="0" applyFont="1" applyBorder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3" fontId="5" fillId="0" borderId="0" xfId="0" applyNumberFormat="1" applyFont="1" applyAlignment="1">
      <alignment vertical="center" wrapText="1"/>
    </xf>
    <xf numFmtId="3" fontId="5" fillId="0" borderId="0" xfId="0" applyNumberFormat="1" applyFont="1" applyAlignment="1">
      <alignment horizontal="right" vertical="center"/>
    </xf>
    <xf numFmtId="3" fontId="5" fillId="0" borderId="0" xfId="0" applyNumberFormat="1" applyFont="1" applyAlignment="1">
      <alignment horizontal="right" vertical="center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quotePrefix="1" applyFont="1" applyAlignment="1">
      <alignment horizontal="right" indent="1"/>
    </xf>
    <xf numFmtId="0" fontId="10" fillId="0" borderId="0" xfId="0" applyFont="1"/>
    <xf numFmtId="0" fontId="10" fillId="0" borderId="0" xfId="0" applyFont="1" applyAlignment="1">
      <alignment horizontal="left"/>
    </xf>
    <xf numFmtId="3" fontId="10" fillId="0" borderId="0" xfId="0" applyNumberFormat="1" applyFont="1" applyAlignment="1">
      <alignment horizontal="left"/>
    </xf>
    <xf numFmtId="0" fontId="10" fillId="0" borderId="1" xfId="0" applyFont="1" applyBorder="1"/>
    <xf numFmtId="0" fontId="10" fillId="0" borderId="1" xfId="0" applyFont="1" applyBorder="1" applyAlignment="1">
      <alignment horizontal="center" wrapText="1"/>
    </xf>
    <xf numFmtId="0" fontId="10" fillId="0" borderId="1" xfId="0" quotePrefix="1" applyFont="1" applyBorder="1" applyAlignment="1">
      <alignment horizontal="center" wrapText="1"/>
    </xf>
    <xf numFmtId="3" fontId="10" fillId="0" borderId="0" xfId="0" quotePrefix="1" applyNumberFormat="1" applyFont="1" applyAlignment="1">
      <alignment horizontal="left"/>
    </xf>
    <xf numFmtId="0" fontId="10" fillId="0" borderId="3" xfId="0" quotePrefix="1" applyFont="1" applyBorder="1" applyAlignment="1">
      <alignment horizontal="left"/>
    </xf>
    <xf numFmtId="165" fontId="13" fillId="0" borderId="3" xfId="1" applyNumberFormat="1" applyFont="1" applyFill="1" applyBorder="1" applyAlignment="1">
      <alignment horizontal="right"/>
    </xf>
    <xf numFmtId="3" fontId="10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164" fontId="14" fillId="0" borderId="0" xfId="0" applyNumberFormat="1" applyFont="1"/>
    <xf numFmtId="165" fontId="14" fillId="0" borderId="0" xfId="0" applyNumberFormat="1" applyFont="1"/>
    <xf numFmtId="165" fontId="7" fillId="0" borderId="0" xfId="0" quotePrefix="1" applyNumberFormat="1" applyFont="1"/>
    <xf numFmtId="0" fontId="5" fillId="0" borderId="0" xfId="0" applyFont="1" applyAlignment="1">
      <alignment horizontal="center" wrapText="1"/>
    </xf>
    <xf numFmtId="165" fontId="5" fillId="0" borderId="2" xfId="0" applyNumberFormat="1" applyFont="1" applyBorder="1"/>
    <xf numFmtId="165" fontId="12" fillId="0" borderId="3" xfId="0" applyNumberFormat="1" applyFont="1" applyBorder="1"/>
    <xf numFmtId="0" fontId="5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vertical="center" wrapText="1"/>
    </xf>
    <xf numFmtId="3" fontId="12" fillId="0" borderId="3" xfId="0" applyNumberFormat="1" applyFont="1" applyBorder="1" applyAlignment="1">
      <alignment vertical="center" wrapText="1"/>
    </xf>
    <xf numFmtId="3" fontId="12" fillId="0" borderId="3" xfId="0" applyNumberFormat="1" applyFont="1" applyBorder="1" applyAlignment="1">
      <alignment horizontal="right" vertical="center"/>
    </xf>
    <xf numFmtId="164" fontId="14" fillId="0" borderId="3" xfId="0" applyNumberFormat="1" applyFont="1" applyBorder="1"/>
    <xf numFmtId="167" fontId="5" fillId="0" borderId="0" xfId="1" applyNumberFormat="1" applyFont="1"/>
    <xf numFmtId="165" fontId="0" fillId="0" borderId="5" xfId="0" applyNumberFormat="1" applyBorder="1"/>
    <xf numFmtId="1" fontId="5" fillId="0" borderId="0" xfId="1" applyNumberFormat="1" applyFont="1"/>
    <xf numFmtId="0" fontId="8" fillId="0" borderId="0" xfId="0" applyFont="1"/>
    <xf numFmtId="0" fontId="19" fillId="0" borderId="0" xfId="0" applyFont="1"/>
    <xf numFmtId="165" fontId="0" fillId="0" borderId="3" xfId="0" applyNumberFormat="1" applyBorder="1"/>
    <xf numFmtId="0" fontId="5" fillId="0" borderId="3" xfId="0" applyFont="1" applyBorder="1" applyAlignment="1">
      <alignment vertical="center"/>
    </xf>
    <xf numFmtId="0" fontId="0" fillId="0" borderId="3" xfId="0" applyBorder="1"/>
    <xf numFmtId="0" fontId="22" fillId="0" borderId="0" xfId="0" applyFont="1" applyAlignment="1">
      <alignment horizontal="center"/>
    </xf>
    <xf numFmtId="3" fontId="8" fillId="0" borderId="0" xfId="0" applyNumberFormat="1" applyFont="1"/>
    <xf numFmtId="3" fontId="8" fillId="0" borderId="0" xfId="0" applyNumberFormat="1" applyFont="1" applyAlignment="1">
      <alignment horizontal="center"/>
    </xf>
    <xf numFmtId="1" fontId="0" fillId="0" borderId="0" xfId="0" applyNumberFormat="1"/>
    <xf numFmtId="1" fontId="12" fillId="0" borderId="3" xfId="0" applyNumberFormat="1" applyFont="1" applyBorder="1"/>
    <xf numFmtId="0" fontId="23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wrapText="1"/>
    </xf>
    <xf numFmtId="0" fontId="7" fillId="0" borderId="0" xfId="0" applyFont="1" applyAlignment="1">
      <alignment vertical="center"/>
    </xf>
    <xf numFmtId="0" fontId="7" fillId="0" borderId="0" xfId="8" applyFont="1" applyAlignment="1">
      <alignment vertical="center"/>
    </xf>
    <xf numFmtId="0" fontId="5" fillId="0" borderId="3" xfId="0" applyFont="1" applyBorder="1" applyAlignment="1">
      <alignment horizontal="center" wrapText="1"/>
    </xf>
    <xf numFmtId="0" fontId="14" fillId="0" borderId="3" xfId="0" applyFont="1" applyBorder="1"/>
    <xf numFmtId="164" fontId="0" fillId="0" borderId="0" xfId="0" applyNumberFormat="1"/>
    <xf numFmtId="164" fontId="8" fillId="0" borderId="0" xfId="0" applyNumberFormat="1" applyFont="1"/>
    <xf numFmtId="3" fontId="5" fillId="0" borderId="2" xfId="0" applyNumberFormat="1" applyFont="1" applyBorder="1"/>
    <xf numFmtId="166" fontId="5" fillId="0" borderId="0" xfId="0" applyNumberFormat="1" applyFont="1"/>
    <xf numFmtId="0" fontId="0" fillId="0" borderId="0" xfId="0" applyAlignment="1">
      <alignment horizontal="left"/>
    </xf>
    <xf numFmtId="43" fontId="5" fillId="0" borderId="0" xfId="10" applyFont="1"/>
    <xf numFmtId="0" fontId="0" fillId="0" borderId="0" xfId="0" applyAlignment="1">
      <alignment horizontal="center"/>
    </xf>
    <xf numFmtId="0" fontId="26" fillId="0" borderId="0" xfId="12" applyFont="1" applyAlignment="1">
      <alignment horizontal="left" vertical="top"/>
    </xf>
    <xf numFmtId="0" fontId="25" fillId="0" borderId="0" xfId="12"/>
    <xf numFmtId="0" fontId="25" fillId="0" borderId="4" xfId="12" applyBorder="1" applyAlignment="1">
      <alignment horizontal="left" vertical="top"/>
    </xf>
    <xf numFmtId="0" fontId="25" fillId="3" borderId="4" xfId="12" applyFill="1" applyBorder="1" applyAlignment="1">
      <alignment horizontal="left" vertical="top"/>
    </xf>
    <xf numFmtId="0" fontId="25" fillId="4" borderId="4" xfId="12" applyFill="1" applyBorder="1" applyAlignment="1">
      <alignment horizontal="left" vertical="top" wrapText="1"/>
    </xf>
    <xf numFmtId="3" fontId="25" fillId="0" borderId="4" xfId="12" applyNumberFormat="1" applyBorder="1" applyAlignment="1">
      <alignment horizontal="right"/>
    </xf>
    <xf numFmtId="0" fontId="25" fillId="0" borderId="0" xfId="13"/>
    <xf numFmtId="0" fontId="25" fillId="3" borderId="4" xfId="13" applyFill="1" applyBorder="1" applyAlignment="1">
      <alignment horizontal="left" vertical="top"/>
    </xf>
    <xf numFmtId="0" fontId="25" fillId="4" borderId="4" xfId="13" applyFill="1" applyBorder="1" applyAlignment="1">
      <alignment horizontal="left" vertical="top" wrapText="1"/>
    </xf>
    <xf numFmtId="3" fontId="25" fillId="0" borderId="4" xfId="13" applyNumberFormat="1" applyBorder="1" applyAlignment="1">
      <alignment horizontal="right"/>
    </xf>
    <xf numFmtId="0" fontId="28" fillId="0" borderId="0" xfId="0" applyFont="1" applyAlignment="1">
      <alignment horizontal="left" vertical="center" readingOrder="1"/>
    </xf>
    <xf numFmtId="0" fontId="12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30" fillId="0" borderId="6" xfId="0" applyFont="1" applyBorder="1" applyAlignment="1">
      <alignment horizontal="right" vertical="center"/>
    </xf>
    <xf numFmtId="0" fontId="10" fillId="0" borderId="6" xfId="0" applyFont="1" applyBorder="1" applyAlignment="1">
      <alignment vertical="center"/>
    </xf>
    <xf numFmtId="166" fontId="10" fillId="0" borderId="6" xfId="10" applyNumberFormat="1" applyFont="1" applyBorder="1" applyAlignment="1">
      <alignment vertical="center"/>
    </xf>
    <xf numFmtId="0" fontId="31" fillId="2" borderId="0" xfId="0" applyFont="1" applyFill="1" applyAlignment="1">
      <alignment wrapText="1"/>
    </xf>
    <xf numFmtId="3" fontId="31" fillId="2" borderId="0" xfId="0" applyNumberFormat="1" applyFont="1" applyFill="1" applyAlignment="1">
      <alignment horizontal="right"/>
    </xf>
    <xf numFmtId="0" fontId="10" fillId="0" borderId="7" xfId="0" applyFont="1" applyBorder="1" applyAlignment="1">
      <alignment vertical="center"/>
    </xf>
    <xf numFmtId="166" fontId="10" fillId="0" borderId="7" xfId="10" applyNumberFormat="1" applyFont="1" applyBorder="1" applyAlignment="1">
      <alignment vertical="center"/>
    </xf>
    <xf numFmtId="0" fontId="32" fillId="2" borderId="0" xfId="0" applyFont="1" applyFill="1" applyAlignment="1">
      <alignment wrapText="1"/>
    </xf>
    <xf numFmtId="3" fontId="32" fillId="2" borderId="0" xfId="0" applyNumberFormat="1" applyFont="1" applyFill="1" applyAlignment="1">
      <alignment horizontal="right"/>
    </xf>
    <xf numFmtId="0" fontId="33" fillId="0" borderId="7" xfId="0" applyFont="1" applyBorder="1" applyAlignment="1">
      <alignment vertical="center"/>
    </xf>
    <xf numFmtId="0" fontId="31" fillId="2" borderId="3" xfId="0" applyFont="1" applyFill="1" applyBorder="1" applyAlignment="1">
      <alignment wrapText="1"/>
    </xf>
    <xf numFmtId="3" fontId="31" fillId="2" borderId="3" xfId="0" applyNumberFormat="1" applyFont="1" applyFill="1" applyBorder="1" applyAlignment="1">
      <alignment horizontal="right"/>
    </xf>
    <xf numFmtId="0" fontId="9" fillId="0" borderId="1" xfId="0" applyFont="1" applyBorder="1" applyAlignment="1">
      <alignment vertical="center"/>
    </xf>
    <xf numFmtId="166" fontId="9" fillId="0" borderId="1" xfId="0" applyNumberFormat="1" applyFont="1" applyBorder="1" applyAlignment="1">
      <alignment vertical="center"/>
    </xf>
    <xf numFmtId="167" fontId="12" fillId="0" borderId="0" xfId="1" applyNumberFormat="1" applyFont="1" applyBorder="1"/>
    <xf numFmtId="166" fontId="9" fillId="0" borderId="0" xfId="0" applyNumberFormat="1" applyFont="1" applyAlignment="1">
      <alignment vertical="center"/>
    </xf>
    <xf numFmtId="168" fontId="16" fillId="0" borderId="3" xfId="0" applyNumberFormat="1" applyFont="1" applyBorder="1" applyAlignment="1">
      <alignment vertical="center"/>
    </xf>
    <xf numFmtId="168" fontId="29" fillId="0" borderId="2" xfId="0" applyNumberFormat="1" applyFont="1" applyBorder="1" applyAlignment="1">
      <alignment vertical="center"/>
    </xf>
    <xf numFmtId="0" fontId="34" fillId="0" borderId="0" xfId="0" applyFont="1"/>
    <xf numFmtId="167" fontId="9" fillId="0" borderId="0" xfId="1" applyNumberFormat="1" applyFont="1" applyBorder="1" applyAlignment="1">
      <alignment horizontal="center"/>
    </xf>
    <xf numFmtId="166" fontId="9" fillId="0" borderId="0" xfId="10" applyNumberFormat="1" applyFont="1" applyBorder="1" applyAlignment="1">
      <alignment horizontal="center"/>
    </xf>
    <xf numFmtId="167" fontId="5" fillId="0" borderId="0" xfId="0" applyNumberFormat="1" applyFont="1"/>
    <xf numFmtId="43" fontId="10" fillId="0" borderId="0" xfId="0" applyNumberFormat="1" applyFont="1" applyAlignment="1">
      <alignment vertical="center"/>
    </xf>
    <xf numFmtId="166" fontId="12" fillId="0" borderId="0" xfId="0" applyNumberFormat="1" applyFont="1"/>
    <xf numFmtId="0" fontId="5" fillId="0" borderId="3" xfId="0" applyFont="1" applyBorder="1" applyAlignment="1">
      <alignment horizontal="center"/>
    </xf>
    <xf numFmtId="169" fontId="10" fillId="0" borderId="0" xfId="10" quotePrefix="1" applyNumberFormat="1" applyFont="1" applyAlignment="1">
      <alignment horizontal="right" indent="1"/>
    </xf>
    <xf numFmtId="0" fontId="35" fillId="0" borderId="0" xfId="0" applyFont="1"/>
    <xf numFmtId="0" fontId="8" fillId="0" borderId="4" xfId="0" applyFont="1" applyBorder="1" applyAlignment="1">
      <alignment horizontal="center" vertical="center" wrapText="1"/>
    </xf>
    <xf numFmtId="165" fontId="23" fillId="0" borderId="0" xfId="0" applyNumberFormat="1" applyFont="1"/>
    <xf numFmtId="165" fontId="37" fillId="0" borderId="0" xfId="0" applyNumberFormat="1" applyFont="1"/>
    <xf numFmtId="0" fontId="10" fillId="0" borderId="0" xfId="6" applyFont="1"/>
    <xf numFmtId="0" fontId="16" fillId="0" borderId="0" xfId="6" applyFont="1" applyAlignment="1">
      <alignment horizontal="left" vertical="center" wrapText="1"/>
    </xf>
    <xf numFmtId="3" fontId="16" fillId="0" borderId="0" xfId="6" applyNumberFormat="1" applyFont="1" applyAlignment="1">
      <alignment horizontal="right" vertical="center" wrapText="1"/>
    </xf>
    <xf numFmtId="0" fontId="16" fillId="0" borderId="0" xfId="6" applyFont="1" applyAlignment="1">
      <alignment horizontal="right" vertical="center" wrapText="1"/>
    </xf>
    <xf numFmtId="165" fontId="10" fillId="0" borderId="0" xfId="6" applyNumberFormat="1" applyFont="1"/>
    <xf numFmtId="0" fontId="16" fillId="0" borderId="3" xfId="6" applyFont="1" applyBorder="1" applyAlignment="1">
      <alignment horizontal="left" vertical="center" wrapText="1"/>
    </xf>
    <xf numFmtId="0" fontId="16" fillId="0" borderId="3" xfId="6" applyFont="1" applyBorder="1" applyAlignment="1">
      <alignment horizontal="right" vertical="center" wrapText="1"/>
    </xf>
    <xf numFmtId="3" fontId="10" fillId="0" borderId="0" xfId="6" applyNumberFormat="1" applyFont="1"/>
    <xf numFmtId="0" fontId="38" fillId="0" borderId="0" xfId="6" applyFont="1" applyAlignment="1">
      <alignment horizontal="left" vertical="center" wrapText="1"/>
    </xf>
    <xf numFmtId="3" fontId="38" fillId="0" borderId="0" xfId="6" applyNumberFormat="1" applyFont="1" applyAlignment="1">
      <alignment horizontal="right" vertical="center" wrapText="1"/>
    </xf>
    <xf numFmtId="0" fontId="38" fillId="0" borderId="3" xfId="6" applyFont="1" applyBorder="1" applyAlignment="1">
      <alignment horizontal="left" vertical="center" wrapText="1"/>
    </xf>
    <xf numFmtId="3" fontId="38" fillId="0" borderId="3" xfId="6" applyNumberFormat="1" applyFont="1" applyBorder="1" applyAlignment="1">
      <alignment horizontal="right" vertical="center" wrapText="1"/>
    </xf>
    <xf numFmtId="0" fontId="39" fillId="0" borderId="0" xfId="0" applyFont="1" applyAlignment="1">
      <alignment horizontal="justify" vertical="center"/>
    </xf>
    <xf numFmtId="0" fontId="20" fillId="0" borderId="4" xfId="14" applyBorder="1"/>
    <xf numFmtId="165" fontId="16" fillId="5" borderId="4" xfId="0" applyNumberFormat="1" applyFont="1" applyFill="1" applyBorder="1" applyAlignment="1">
      <alignment horizontal="right" vertical="center" wrapText="1"/>
    </xf>
    <xf numFmtId="165" fontId="1" fillId="0" borderId="4" xfId="15" applyNumberFormat="1" applyBorder="1"/>
    <xf numFmtId="0" fontId="40" fillId="0" borderId="0" xfId="0" applyFont="1" applyAlignment="1">
      <alignment vertical="center"/>
    </xf>
    <xf numFmtId="165" fontId="5" fillId="0" borderId="4" xfId="0" applyNumberFormat="1" applyFont="1" applyBorder="1"/>
    <xf numFmtId="0" fontId="41" fillId="0" borderId="0" xfId="0" applyFont="1"/>
    <xf numFmtId="0" fontId="42" fillId="0" borderId="0" xfId="0" applyFont="1" applyAlignment="1">
      <alignment vertical="center"/>
    </xf>
    <xf numFmtId="0" fontId="0" fillId="0" borderId="4" xfId="0" applyBorder="1" applyAlignment="1">
      <alignment horizontal="center"/>
    </xf>
    <xf numFmtId="165" fontId="0" fillId="0" borderId="4" xfId="0" applyNumberFormat="1" applyBorder="1" applyAlignment="1">
      <alignment horizontal="center"/>
    </xf>
    <xf numFmtId="0" fontId="36" fillId="7" borderId="4" xfId="0" applyFont="1" applyFill="1" applyBorder="1"/>
    <xf numFmtId="165" fontId="43" fillId="7" borderId="4" xfId="0" applyNumberFormat="1" applyFont="1" applyFill="1" applyBorder="1"/>
    <xf numFmtId="0" fontId="8" fillId="0" borderId="5" xfId="0" applyFont="1" applyBorder="1"/>
    <xf numFmtId="0" fontId="20" fillId="0" borderId="4" xfId="0" applyFont="1" applyBorder="1" applyAlignment="1">
      <alignment horizontal="center"/>
    </xf>
    <xf numFmtId="0" fontId="20" fillId="0" borderId="0" xfId="0" applyFont="1" applyAlignment="1">
      <alignment horizontal="center"/>
    </xf>
    <xf numFmtId="165" fontId="20" fillId="0" borderId="4" xfId="0" applyNumberFormat="1" applyFont="1" applyBorder="1" applyAlignment="1">
      <alignment horizontal="center"/>
    </xf>
    <xf numFmtId="0" fontId="36" fillId="0" borderId="4" xfId="0" applyFont="1" applyBorder="1" applyAlignment="1">
      <alignment horizontal="center"/>
    </xf>
    <xf numFmtId="0" fontId="36" fillId="0" borderId="0" xfId="0" applyFont="1" applyAlignment="1">
      <alignment horizontal="center"/>
    </xf>
    <xf numFmtId="165" fontId="36" fillId="0" borderId="4" xfId="0" applyNumberFormat="1" applyFont="1" applyBorder="1" applyAlignment="1">
      <alignment horizontal="center"/>
    </xf>
    <xf numFmtId="0" fontId="8" fillId="7" borderId="4" xfId="0" applyFont="1" applyFill="1" applyBorder="1"/>
    <xf numFmtId="165" fontId="0" fillId="7" borderId="4" xfId="0" applyNumberFormat="1" applyFill="1" applyBorder="1"/>
    <xf numFmtId="168" fontId="29" fillId="0" borderId="0" xfId="0" applyNumberFormat="1" applyFont="1" applyAlignment="1">
      <alignment vertical="center"/>
    </xf>
    <xf numFmtId="0" fontId="6" fillId="0" borderId="0" xfId="0" applyFont="1"/>
    <xf numFmtId="0" fontId="9" fillId="0" borderId="3" xfId="0" applyFont="1" applyBorder="1" applyAlignment="1">
      <alignment vertical="center"/>
    </xf>
    <xf numFmtId="0" fontId="5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44" fillId="0" borderId="0" xfId="0" applyFont="1" applyAlignment="1">
      <alignment horizontal="left" vertical="center"/>
    </xf>
    <xf numFmtId="0" fontId="44" fillId="0" borderId="0" xfId="0" applyFont="1"/>
    <xf numFmtId="9" fontId="5" fillId="0" borderId="0" xfId="1" applyFont="1"/>
    <xf numFmtId="0" fontId="45" fillId="0" borderId="0" xfId="0" applyFont="1"/>
    <xf numFmtId="0" fontId="10" fillId="0" borderId="0" xfId="0" applyFont="1" applyAlignment="1">
      <alignment vertical="center"/>
    </xf>
    <xf numFmtId="166" fontId="10" fillId="0" borderId="0" xfId="10" applyNumberFormat="1" applyFont="1" applyBorder="1" applyAlignment="1">
      <alignment vertical="center"/>
    </xf>
    <xf numFmtId="166" fontId="9" fillId="0" borderId="3" xfId="0" applyNumberFormat="1" applyFont="1" applyBorder="1" applyAlignment="1">
      <alignment vertical="center"/>
    </xf>
    <xf numFmtId="43" fontId="12" fillId="0" borderId="3" xfId="10" applyFont="1" applyBorder="1"/>
    <xf numFmtId="43" fontId="5" fillId="0" borderId="0" xfId="10" applyFont="1" applyBorder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66" fontId="10" fillId="0" borderId="0" xfId="0" applyNumberFormat="1" applyFont="1" applyAlignment="1">
      <alignment vertical="center"/>
    </xf>
    <xf numFmtId="166" fontId="9" fillId="0" borderId="3" xfId="10" applyNumberFormat="1" applyFont="1" applyBorder="1" applyAlignment="1">
      <alignment horizontal="center"/>
    </xf>
    <xf numFmtId="166" fontId="12" fillId="0" borderId="3" xfId="0" applyNumberFormat="1" applyFont="1" applyBorder="1"/>
    <xf numFmtId="0" fontId="10" fillId="0" borderId="0" xfId="0" applyFont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3" xfId="0" applyFont="1" applyBorder="1" applyAlignment="1">
      <alignment vertical="center"/>
    </xf>
    <xf numFmtId="0" fontId="10" fillId="0" borderId="1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3" xfId="0" applyFont="1" applyBorder="1" applyAlignment="1">
      <alignment horizontal="center" vertical="center"/>
    </xf>
    <xf numFmtId="164" fontId="7" fillId="0" borderId="3" xfId="0" applyNumberFormat="1" applyFont="1" applyBorder="1"/>
    <xf numFmtId="3" fontId="5" fillId="0" borderId="0" xfId="10" applyNumberFormat="1" applyFont="1"/>
    <xf numFmtId="3" fontId="5" fillId="0" borderId="0" xfId="10" applyNumberFormat="1" applyFont="1" applyFill="1"/>
    <xf numFmtId="3" fontId="0" fillId="0" borderId="0" xfId="10" applyNumberFormat="1" applyFont="1" applyFill="1"/>
    <xf numFmtId="166" fontId="5" fillId="0" borderId="0" xfId="10" applyNumberFormat="1" applyFont="1" applyAlignment="1">
      <alignment horizontal="right"/>
    </xf>
    <xf numFmtId="3" fontId="5" fillId="0" borderId="0" xfId="10" applyNumberFormat="1" applyFont="1" applyAlignment="1">
      <alignment horizontal="right"/>
    </xf>
    <xf numFmtId="164" fontId="16" fillId="0" borderId="0" xfId="6" applyNumberFormat="1" applyFont="1" applyAlignment="1">
      <alignment horizontal="right" vertical="center" wrapText="1"/>
    </xf>
    <xf numFmtId="164" fontId="16" fillId="0" borderId="3" xfId="6" applyNumberFormat="1" applyFont="1" applyBorder="1" applyAlignment="1">
      <alignment horizontal="right" vertical="center" wrapText="1"/>
    </xf>
    <xf numFmtId="3" fontId="0" fillId="0" borderId="4" xfId="0" applyNumberFormat="1" applyBorder="1"/>
    <xf numFmtId="3" fontId="0" fillId="0" borderId="4" xfId="0" applyNumberFormat="1" applyBorder="1" applyAlignment="1">
      <alignment horizontal="right"/>
    </xf>
    <xf numFmtId="3" fontId="2" fillId="0" borderId="4" xfId="0" applyNumberFormat="1" applyFont="1" applyBorder="1"/>
    <xf numFmtId="0" fontId="0" fillId="0" borderId="5" xfId="0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168" fontId="29" fillId="0" borderId="0" xfId="0" applyNumberFormat="1" applyFont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left" wrapText="1"/>
    </xf>
    <xf numFmtId="0" fontId="10" fillId="0" borderId="0" xfId="0" quotePrefix="1" applyFont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0" xfId="0" applyFont="1" applyAlignment="1">
      <alignment horizontal="justify" vertical="center"/>
    </xf>
    <xf numFmtId="0" fontId="0" fillId="0" borderId="0" xfId="0"/>
    <xf numFmtId="0" fontId="40" fillId="0" borderId="8" xfId="0" applyFont="1" applyBorder="1" applyAlignment="1">
      <alignment horizontal="justify" vertical="center"/>
    </xf>
    <xf numFmtId="0" fontId="40" fillId="0" borderId="0" xfId="0" applyFont="1" applyAlignment="1">
      <alignment horizontal="justify" vertical="center"/>
    </xf>
    <xf numFmtId="0" fontId="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2" xfId="0" applyFont="1" applyBorder="1"/>
    <xf numFmtId="0" fontId="37" fillId="6" borderId="9" xfId="0" applyFont="1" applyFill="1" applyBorder="1" applyAlignment="1">
      <alignment horizontal="center"/>
    </xf>
    <xf numFmtId="0" fontId="37" fillId="6" borderId="10" xfId="0" applyFont="1" applyFill="1" applyBorder="1" applyAlignment="1">
      <alignment horizontal="center"/>
    </xf>
    <xf numFmtId="0" fontId="37" fillId="6" borderId="4" xfId="0" applyFont="1" applyFill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/>
    <xf numFmtId="0" fontId="27" fillId="4" borderId="4" xfId="12" applyFont="1" applyFill="1" applyBorder="1" applyAlignment="1">
      <alignment horizontal="left" vertical="top" wrapText="1"/>
    </xf>
    <xf numFmtId="0" fontId="28" fillId="0" borderId="0" xfId="0" applyFont="1" applyAlignment="1">
      <alignment horizontal="left" vertical="center" wrapText="1" readingOrder="1"/>
    </xf>
  </cellXfs>
  <cellStyles count="17">
    <cellStyle name="Collegamento ipertestuale 2" xfId="3" xr:uid="{EEEB3710-2246-4985-A32D-06E76BA3B1A1}"/>
    <cellStyle name="Migliaia" xfId="10" builtinId="3"/>
    <cellStyle name="Migliaia 2" xfId="2" xr:uid="{18CE1C8B-75DC-4E98-9E81-4BDB47663B3E}"/>
    <cellStyle name="Normale" xfId="0" builtinId="0"/>
    <cellStyle name="Normale 2" xfId="6" xr:uid="{941BB5BA-5C72-41A6-9844-55CDE266C250}"/>
    <cellStyle name="Normale 2 2" xfId="11" xr:uid="{DCC0910B-4FB8-4403-A183-46F16D6A7FEA}"/>
    <cellStyle name="Normale 2 2 2" xfId="15" xr:uid="{A04680D9-4195-4569-B754-F196EBA6B74A}"/>
    <cellStyle name="Normale 2 3" xfId="13" xr:uid="{27A3D8A7-AF11-45DC-A370-19458CCBC276}"/>
    <cellStyle name="Normale 2 3 2" xfId="16" xr:uid="{6B4D475D-786A-4D9F-9E9D-C813D4D3180E}"/>
    <cellStyle name="Normale 2 4" xfId="14" xr:uid="{2742CA88-8C98-4838-825D-47B7A82E7C87}"/>
    <cellStyle name="Normale 3" xfId="4" xr:uid="{245DB91A-F233-47D7-AB75-692FD4875944}"/>
    <cellStyle name="Normale 4" xfId="5" xr:uid="{CF21A101-3CA4-4781-BB7E-B9C782711C61}"/>
    <cellStyle name="Normale 5" xfId="7" xr:uid="{5DD450B8-9CFF-436B-B615-9216CFCB83AD}"/>
    <cellStyle name="Normale 6" xfId="8" xr:uid="{78C65473-9260-4061-A2C6-88EE74597CCC}"/>
    <cellStyle name="Normale 7" xfId="9" xr:uid="{5979AE16-56D2-4257-95A4-FD07B8555CA9}"/>
    <cellStyle name="Normale 8" xfId="12" xr:uid="{AE440E7C-7A24-42ED-8DCB-96D4EB506744}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[1]Fig.2!#REF!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[1]Fig.2!#REF!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[1]Fig.2!#REF!</c15:sqref>
                        </c15:formulaRef>
                      </c:ext>
                    </c:extLst>
                    <c:strCache>
                      <c:ptCount val="1"/>
                      <c:pt idx="0">
                        <c:v>#RIF!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8531-4334-B1F9-24DFB8CF7D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0480464"/>
        <c:axId val="1890485040"/>
      </c:lineChart>
      <c:catAx>
        <c:axId val="1890480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90485040"/>
        <c:crosses val="autoZero"/>
        <c:auto val="1"/>
        <c:lblAlgn val="ctr"/>
        <c:lblOffset val="100"/>
        <c:noMultiLvlLbl val="0"/>
      </c:catAx>
      <c:valAx>
        <c:axId val="1890485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90480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494639967169772E-2"/>
          <c:y val="4.6821593838621195E-2"/>
          <c:w val="0.84422954507604731"/>
          <c:h val="0.78139030866755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'f10'!$B$1</c:f>
              <c:strCache>
                <c:ptCount val="1"/>
                <c:pt idx="0">
                  <c:v>Numero cooperative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numRef>
              <c:f>'f10'!$A$2:$A$13</c:f>
              <c:numCache>
                <c:formatCode>General</c:formatCode>
                <c:ptCount val="12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</c:numCache>
            </c:numRef>
          </c:cat>
          <c:val>
            <c:numRef>
              <c:f>'f10'!$B$2:$B$13</c:f>
              <c:numCache>
                <c:formatCode>#,##0</c:formatCode>
                <c:ptCount val="12"/>
                <c:pt idx="0">
                  <c:v>5854</c:v>
                </c:pt>
                <c:pt idx="1">
                  <c:v>4754</c:v>
                </c:pt>
                <c:pt idx="2">
                  <c:v>5734</c:v>
                </c:pt>
                <c:pt idx="3">
                  <c:v>4565</c:v>
                </c:pt>
                <c:pt idx="4">
                  <c:v>5708</c:v>
                </c:pt>
                <c:pt idx="5">
                  <c:v>5080</c:v>
                </c:pt>
                <c:pt idx="6">
                  <c:v>4596</c:v>
                </c:pt>
                <c:pt idx="7">
                  <c:v>4437</c:v>
                </c:pt>
                <c:pt idx="8">
                  <c:v>4297.2824387518012</c:v>
                </c:pt>
                <c:pt idx="9">
                  <c:v>4523</c:v>
                </c:pt>
                <c:pt idx="10">
                  <c:v>4268</c:v>
                </c:pt>
                <c:pt idx="11">
                  <c:v>4183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84-4C7C-9B2A-7451F3454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630208112"/>
        <c:axId val="520301304"/>
      </c:barChart>
      <c:lineChart>
        <c:grouping val="standard"/>
        <c:varyColors val="0"/>
        <c:ser>
          <c:idx val="1"/>
          <c:order val="1"/>
          <c:tx>
            <c:strRef>
              <c:f>'f10'!$C$1</c:f>
              <c:strCache>
                <c:ptCount val="1"/>
                <c:pt idx="0">
                  <c:v>Numero soci</c:v>
                </c:pt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chemeClr val="accent2">
                  <a:lumMod val="75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cat>
            <c:numRef>
              <c:f>'f10'!$A$2:$A$13</c:f>
              <c:numCache>
                <c:formatCode>General</c:formatCode>
                <c:ptCount val="12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  <c:pt idx="10">
                  <c:v>2023</c:v>
                </c:pt>
                <c:pt idx="11">
                  <c:v>2024</c:v>
                </c:pt>
              </c:numCache>
            </c:numRef>
          </c:cat>
          <c:val>
            <c:numRef>
              <c:f>'f10'!$C$2:$C$13</c:f>
              <c:numCache>
                <c:formatCode>#,##0</c:formatCode>
                <c:ptCount val="12"/>
                <c:pt idx="0">
                  <c:v>896003</c:v>
                </c:pt>
                <c:pt idx="1">
                  <c:v>772300</c:v>
                </c:pt>
                <c:pt idx="2">
                  <c:v>836112</c:v>
                </c:pt>
                <c:pt idx="3">
                  <c:v>758694</c:v>
                </c:pt>
                <c:pt idx="4">
                  <c:v>725726</c:v>
                </c:pt>
                <c:pt idx="5">
                  <c:v>741968</c:v>
                </c:pt>
                <c:pt idx="6">
                  <c:v>724721</c:v>
                </c:pt>
                <c:pt idx="7">
                  <c:v>711862</c:v>
                </c:pt>
                <c:pt idx="8">
                  <c:v>685595.00048904726</c:v>
                </c:pt>
                <c:pt idx="9">
                  <c:v>694860.1294421677</c:v>
                </c:pt>
                <c:pt idx="10">
                  <c:v>691512</c:v>
                </c:pt>
                <c:pt idx="11">
                  <c:v>687728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884-4C7C-9B2A-7451F3454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44065784"/>
        <c:axId val="520301960"/>
      </c:lineChart>
      <c:catAx>
        <c:axId val="63020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20301304"/>
        <c:crosses val="autoZero"/>
        <c:auto val="1"/>
        <c:lblAlgn val="ctr"/>
        <c:lblOffset val="100"/>
        <c:noMultiLvlLbl val="0"/>
      </c:catAx>
      <c:valAx>
        <c:axId val="520301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30208112"/>
        <c:crosses val="autoZero"/>
        <c:crossBetween val="between"/>
      </c:valAx>
      <c:valAx>
        <c:axId val="520301960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44065784"/>
        <c:crosses val="max"/>
        <c:crossBetween val="between"/>
        <c:majorUnit val="100000"/>
        <c:minorUnit val="20000"/>
      </c:valAx>
      <c:catAx>
        <c:axId val="6440657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203019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033861852245708"/>
          <c:y val="0.91861552393670087"/>
          <c:w val="0.7193227629550859"/>
          <c:h val="6.57899341529677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Ortofrutta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A5B592"/>
            </a:solidFill>
            <a:ln>
              <a:noFill/>
            </a:ln>
            <a:effectLst/>
          </c:spPr>
          <c:invertIfNegative val="0"/>
          <c:dPt>
            <c:idx val="17"/>
            <c:invertIfNegative val="0"/>
            <c:bubble3D val="0"/>
            <c:spPr>
              <a:solidFill>
                <a:srgbClr val="F3A4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926-4CE5-BAAD-6C4569654D98}"/>
              </c:ext>
            </c:extLst>
          </c:dPt>
          <c:dPt>
            <c:idx val="18"/>
            <c:invertIfNegative val="0"/>
            <c:bubble3D val="0"/>
            <c:spPr>
              <a:solidFill>
                <a:srgbClr val="F3A4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926-4CE5-BAAD-6C4569654D98}"/>
              </c:ext>
            </c:extLst>
          </c:dPt>
          <c:dPt>
            <c:idx val="19"/>
            <c:invertIfNegative val="0"/>
            <c:bubble3D val="0"/>
            <c:spPr>
              <a:solidFill>
                <a:srgbClr val="F3A4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926-4CE5-BAAD-6C4569654D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'f11'!$H$2:$H$21</c:f>
              <c:strCache>
                <c:ptCount val="20"/>
                <c:pt idx="0">
                  <c:v>Liguria</c:v>
                </c:pt>
                <c:pt idx="1">
                  <c:v>Friuli V.G.</c:v>
                </c:pt>
                <c:pt idx="2">
                  <c:v>Umbria</c:v>
                </c:pt>
                <c:pt idx="3">
                  <c:v>Molise</c:v>
                </c:pt>
                <c:pt idx="4">
                  <c:v>P.A. Bolzano</c:v>
                </c:pt>
                <c:pt idx="5">
                  <c:v>Toscana</c:v>
                </c:pt>
                <c:pt idx="6">
                  <c:v>Marche</c:v>
                </c:pt>
                <c:pt idx="7">
                  <c:v>Abruzzo</c:v>
                </c:pt>
                <c:pt idx="8">
                  <c:v>P.A. Trento</c:v>
                </c:pt>
                <c:pt idx="9">
                  <c:v>Sardegna</c:v>
                </c:pt>
                <c:pt idx="10">
                  <c:v>Piemonte</c:v>
                </c:pt>
                <c:pt idx="11">
                  <c:v>Basilicata</c:v>
                </c:pt>
                <c:pt idx="12">
                  <c:v>Veneto</c:v>
                </c:pt>
                <c:pt idx="13">
                  <c:v>Lombardia</c:v>
                </c:pt>
                <c:pt idx="14">
                  <c:v>Calabria</c:v>
                </c:pt>
                <c:pt idx="15">
                  <c:v>Emilia-R.</c:v>
                </c:pt>
                <c:pt idx="16">
                  <c:v>Puglia</c:v>
                </c:pt>
                <c:pt idx="17">
                  <c:v>Campania</c:v>
                </c:pt>
                <c:pt idx="18">
                  <c:v>Lazio</c:v>
                </c:pt>
                <c:pt idx="19">
                  <c:v>Sicilia</c:v>
                </c:pt>
              </c:strCache>
            </c:strRef>
          </c:cat>
          <c:val>
            <c:numRef>
              <c:f>'f11'!$I$2:$I$21</c:f>
              <c:numCache>
                <c:formatCode>0.0</c:formatCode>
                <c:ptCount val="20"/>
                <c:pt idx="0">
                  <c:v>0</c:v>
                </c:pt>
                <c:pt idx="1">
                  <c:v>0.31446540880503143</c:v>
                </c:pt>
                <c:pt idx="2">
                  <c:v>0.31446540880503143</c:v>
                </c:pt>
                <c:pt idx="3">
                  <c:v>0.31446540880503143</c:v>
                </c:pt>
                <c:pt idx="4">
                  <c:v>0.94339622641509435</c:v>
                </c:pt>
                <c:pt idx="5">
                  <c:v>1.2578616352201257</c:v>
                </c:pt>
                <c:pt idx="6">
                  <c:v>1.5723270440251573</c:v>
                </c:pt>
                <c:pt idx="7">
                  <c:v>1.5723270440251573</c:v>
                </c:pt>
                <c:pt idx="8">
                  <c:v>1.8867924528301887</c:v>
                </c:pt>
                <c:pt idx="9">
                  <c:v>3.1446540880503147</c:v>
                </c:pt>
                <c:pt idx="10">
                  <c:v>4.0880503144654092</c:v>
                </c:pt>
                <c:pt idx="11">
                  <c:v>4.0880503144654092</c:v>
                </c:pt>
                <c:pt idx="12">
                  <c:v>4.4025157232704402</c:v>
                </c:pt>
                <c:pt idx="13">
                  <c:v>5.6603773584905657</c:v>
                </c:pt>
                <c:pt idx="14">
                  <c:v>6.9182389937106921</c:v>
                </c:pt>
                <c:pt idx="15">
                  <c:v>9.433962264150944</c:v>
                </c:pt>
                <c:pt idx="16">
                  <c:v>10.691823899371069</c:v>
                </c:pt>
                <c:pt idx="17">
                  <c:v>11.949685534591195</c:v>
                </c:pt>
                <c:pt idx="18">
                  <c:v>12.264150943396226</c:v>
                </c:pt>
                <c:pt idx="19">
                  <c:v>19.182389937106919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26-4CE5-BAAD-6C4569654D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9"/>
        <c:axId val="321088736"/>
        <c:axId val="321074336"/>
      </c:barChart>
      <c:catAx>
        <c:axId val="3210887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21074336"/>
        <c:crosses val="autoZero"/>
        <c:auto val="1"/>
        <c:lblAlgn val="ctr"/>
        <c:lblOffset val="100"/>
        <c:noMultiLvlLbl val="0"/>
      </c:catAx>
      <c:valAx>
        <c:axId val="321074336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21088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Olivicolo-oleario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A5B592"/>
            </a:solidFill>
            <a:ln>
              <a:noFill/>
            </a:ln>
            <a:effectLst/>
          </c:spPr>
          <c:invertIfNegative val="0"/>
          <c:dPt>
            <c:idx val="17"/>
            <c:invertIfNegative val="0"/>
            <c:bubble3D val="0"/>
            <c:spPr>
              <a:solidFill>
                <a:srgbClr val="F3A4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38F-4396-ACFF-113D8DBD3185}"/>
              </c:ext>
            </c:extLst>
          </c:dPt>
          <c:dPt>
            <c:idx val="18"/>
            <c:invertIfNegative val="0"/>
            <c:bubble3D val="0"/>
            <c:spPr>
              <a:solidFill>
                <a:srgbClr val="F3A4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38F-4396-ACFF-113D8DBD3185}"/>
              </c:ext>
            </c:extLst>
          </c:dPt>
          <c:dPt>
            <c:idx val="19"/>
            <c:invertIfNegative val="0"/>
            <c:bubble3D val="0"/>
            <c:spPr>
              <a:solidFill>
                <a:srgbClr val="F3A447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38F-4396-ACFF-113D8DBD318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'f11'!$K$2:$K$21</c:f>
              <c:strCache>
                <c:ptCount val="20"/>
                <c:pt idx="0">
                  <c:v>Piemonte</c:v>
                </c:pt>
                <c:pt idx="1">
                  <c:v>P.A. Trento</c:v>
                </c:pt>
                <c:pt idx="2">
                  <c:v>P.A. Bolzano</c:v>
                </c:pt>
                <c:pt idx="3">
                  <c:v>Friuli V.G.</c:v>
                </c:pt>
                <c:pt idx="4">
                  <c:v>Lombardia</c:v>
                </c:pt>
                <c:pt idx="5">
                  <c:v>Marche</c:v>
                </c:pt>
                <c:pt idx="6">
                  <c:v>Veneto</c:v>
                </c:pt>
                <c:pt idx="7">
                  <c:v>Emilia-R.</c:v>
                </c:pt>
                <c:pt idx="8">
                  <c:v>Umbria</c:v>
                </c:pt>
                <c:pt idx="9">
                  <c:v>Molise</c:v>
                </c:pt>
                <c:pt idx="10">
                  <c:v>Liguria</c:v>
                </c:pt>
                <c:pt idx="11">
                  <c:v>Abruzzo</c:v>
                </c:pt>
                <c:pt idx="12">
                  <c:v>Toscana</c:v>
                </c:pt>
                <c:pt idx="13">
                  <c:v>Sardegna</c:v>
                </c:pt>
                <c:pt idx="14">
                  <c:v>Lazio</c:v>
                </c:pt>
                <c:pt idx="15">
                  <c:v>Campania</c:v>
                </c:pt>
                <c:pt idx="16">
                  <c:v>Basilicata</c:v>
                </c:pt>
                <c:pt idx="17">
                  <c:v>Sicilia</c:v>
                </c:pt>
                <c:pt idx="18">
                  <c:v>Calabria</c:v>
                </c:pt>
                <c:pt idx="19">
                  <c:v>Puglia</c:v>
                </c:pt>
              </c:strCache>
            </c:strRef>
          </c:cat>
          <c:val>
            <c:numRef>
              <c:f>'f11'!$L$2:$L$21</c:f>
              <c:numCache>
                <c:formatCode>0.0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0.99009900990099009</c:v>
                </c:pt>
                <c:pt idx="5">
                  <c:v>0.99009900990099009</c:v>
                </c:pt>
                <c:pt idx="6">
                  <c:v>1.9801980198019802</c:v>
                </c:pt>
                <c:pt idx="7">
                  <c:v>1.9801980198019802</c:v>
                </c:pt>
                <c:pt idx="8">
                  <c:v>1.9801980198019802</c:v>
                </c:pt>
                <c:pt idx="9">
                  <c:v>1.9801980198019802</c:v>
                </c:pt>
                <c:pt idx="10">
                  <c:v>2.9702970297029703</c:v>
                </c:pt>
                <c:pt idx="11">
                  <c:v>2.9702970297029703</c:v>
                </c:pt>
                <c:pt idx="12">
                  <c:v>3.9603960396039604</c:v>
                </c:pt>
                <c:pt idx="13">
                  <c:v>3.9603960396039604</c:v>
                </c:pt>
                <c:pt idx="14">
                  <c:v>4.9504950495049505</c:v>
                </c:pt>
                <c:pt idx="15">
                  <c:v>4.9504950495049505</c:v>
                </c:pt>
                <c:pt idx="16">
                  <c:v>5.9405940594059405</c:v>
                </c:pt>
                <c:pt idx="17">
                  <c:v>12.871287128712872</c:v>
                </c:pt>
                <c:pt idx="18">
                  <c:v>13.861386138613861</c:v>
                </c:pt>
                <c:pt idx="19">
                  <c:v>33.663366336633665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38F-4396-ACFF-113D8DBD31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8"/>
        <c:axId val="1016531888"/>
        <c:axId val="1017199456"/>
      </c:barChart>
      <c:catAx>
        <c:axId val="10165318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17199456"/>
        <c:crosses val="autoZero"/>
        <c:auto val="1"/>
        <c:lblAlgn val="ctr"/>
        <c:lblOffset val="100"/>
        <c:noMultiLvlLbl val="0"/>
      </c:catAx>
      <c:valAx>
        <c:axId val="1017199456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16531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Coop agricole NE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9"/>
              <c:pt idx="0">
                <c:v>Sistemi di intelligenza artificiale</c:v>
              </c:pt>
              <c:pt idx="1">
                <c:v>Big Data e analisi dati</c:v>
              </c:pt>
              <c:pt idx="2">
                <c:v>Realtà aumentata e virtuale</c:v>
              </c:pt>
              <c:pt idx="3">
                <c:v>Internet of Things </c:v>
              </c:pt>
              <c:pt idx="4">
                <c:v>Robotica</c:v>
              </c:pt>
              <c:pt idx="5">
                <c:v>Blockchain</c:v>
              </c:pt>
              <c:pt idx="6">
                <c:v>Software ed elaborazioni in cloud</c:v>
              </c:pt>
              <c:pt idx="7">
                <c:v>Piattaforma online</c:v>
              </c:pt>
              <c:pt idx="8">
                <c:v>Gemello digitale</c:v>
              </c:pt>
            </c:strLit>
          </c:cat>
          <c:val>
            <c:numLit>
              <c:formatCode>General</c:formatCode>
              <c:ptCount val="9"/>
              <c:pt idx="0">
                <c:v>7.5</c:v>
              </c:pt>
              <c:pt idx="1">
                <c:v>26.8</c:v>
              </c:pt>
              <c:pt idx="2">
                <c:v>2.4</c:v>
              </c:pt>
              <c:pt idx="3">
                <c:v>48.8</c:v>
              </c:pt>
              <c:pt idx="4">
                <c:v>14.6</c:v>
              </c:pt>
              <c:pt idx="5">
                <c:v>4.9000000000000004</c:v>
              </c:pt>
              <c:pt idx="6">
                <c:v>61</c:v>
              </c:pt>
              <c:pt idx="7">
                <c:v>51.2</c:v>
              </c:pt>
              <c:pt idx="8">
                <c:v>2.4</c:v>
              </c:pt>
            </c:numLit>
          </c:val>
          <c:extLst>
            <c:ext xmlns:c16="http://schemas.microsoft.com/office/drawing/2014/chart" uri="{C3380CC4-5D6E-409C-BE32-E72D297353CC}">
              <c16:uniqueId val="{00000000-BFCB-4211-B66C-73BCC9C42213}"/>
            </c:ext>
          </c:extLst>
        </c:ser>
        <c:ser>
          <c:idx val="1"/>
          <c:order val="1"/>
          <c:tx>
            <c:v>Ecosistema agroalimentare EMI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9"/>
              <c:pt idx="0">
                <c:v>Sistemi di intelligenza artificiale</c:v>
              </c:pt>
              <c:pt idx="1">
                <c:v>Big Data e analisi dati</c:v>
              </c:pt>
              <c:pt idx="2">
                <c:v>Realtà aumentata e virtuale</c:v>
              </c:pt>
              <c:pt idx="3">
                <c:v>Internet of Things </c:v>
              </c:pt>
              <c:pt idx="4">
                <c:v>Robotica</c:v>
              </c:pt>
              <c:pt idx="5">
                <c:v>Blockchain</c:v>
              </c:pt>
              <c:pt idx="6">
                <c:v>Software ed elaborazioni in cloud</c:v>
              </c:pt>
              <c:pt idx="7">
                <c:v>Piattaforma online</c:v>
              </c:pt>
              <c:pt idx="8">
                <c:v>Gemello digitale</c:v>
              </c:pt>
            </c:strLit>
          </c:cat>
          <c:val>
            <c:numLit>
              <c:formatCode>General</c:formatCode>
              <c:ptCount val="9"/>
              <c:pt idx="0">
                <c:v>11.2</c:v>
              </c:pt>
              <c:pt idx="1">
                <c:v>17.2</c:v>
              </c:pt>
              <c:pt idx="2">
                <c:v>7.1</c:v>
              </c:pt>
              <c:pt idx="3">
                <c:v>10.3</c:v>
              </c:pt>
              <c:pt idx="4">
                <c:v>11.2</c:v>
              </c:pt>
              <c:pt idx="5">
                <c:v>4.5999999999999996</c:v>
              </c:pt>
              <c:pt idx="6">
                <c:v>26.8</c:v>
              </c:pt>
              <c:pt idx="7">
                <c:v>30.3</c:v>
              </c:pt>
              <c:pt idx="8">
                <c:v>9.3000000000000007</c:v>
              </c:pt>
            </c:numLit>
          </c:val>
          <c:extLst>
            <c:ext xmlns:c16="http://schemas.microsoft.com/office/drawing/2014/chart" uri="{C3380CC4-5D6E-409C-BE32-E72D297353CC}">
              <c16:uniqueId val="{00000001-BFCB-4211-B66C-73BCC9C42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71526928"/>
        <c:axId val="271526448"/>
      </c:barChart>
      <c:catAx>
        <c:axId val="271526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71526448"/>
        <c:crosses val="autoZero"/>
        <c:auto val="1"/>
        <c:lblAlgn val="ctr"/>
        <c:lblOffset val="100"/>
        <c:noMultiLvlLbl val="0"/>
      </c:catAx>
      <c:valAx>
        <c:axId val="271526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71526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Coop agricole NE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0"/>
              <c:pt idx="0">
                <c:v>Energie rinnovabili</c:v>
              </c:pt>
              <c:pt idx="1">
                <c:v>Idrogeno</c:v>
              </c:pt>
              <c:pt idx="2">
                <c:v>Tecnologie per il risparmio energetico</c:v>
              </c:pt>
              <c:pt idx="3">
                <c:v>Materiali avanzati</c:v>
              </c:pt>
              <c:pt idx="4">
                <c:v>Tecnologie per la cattura carbonio</c:v>
              </c:pt>
              <c:pt idx="5">
                <c:v>Utilizzo materiali riciclati</c:v>
              </c:pt>
              <c:pt idx="6">
                <c:v>Tecnologie per la produzione pulita</c:v>
              </c:pt>
              <c:pt idx="7">
                <c:v>Tecnologie per il riciclo rifiuti</c:v>
              </c:pt>
              <c:pt idx="8">
                <c:v>Manifattura additiva</c:v>
              </c:pt>
              <c:pt idx="9">
                <c:v>Biotecnologie</c:v>
              </c:pt>
            </c:strLit>
          </c:cat>
          <c:val>
            <c:numLit>
              <c:formatCode>General</c:formatCode>
              <c:ptCount val="10"/>
              <c:pt idx="0">
                <c:v>65.900000000000006</c:v>
              </c:pt>
              <c:pt idx="1">
                <c:v>0</c:v>
              </c:pt>
              <c:pt idx="2">
                <c:v>56.1</c:v>
              </c:pt>
              <c:pt idx="3">
                <c:v>9.8000000000000007</c:v>
              </c:pt>
              <c:pt idx="4">
                <c:v>2.4</c:v>
              </c:pt>
              <c:pt idx="5">
                <c:v>41.5</c:v>
              </c:pt>
              <c:pt idx="6">
                <c:v>19.5</c:v>
              </c:pt>
              <c:pt idx="7">
                <c:v>39</c:v>
              </c:pt>
              <c:pt idx="8">
                <c:v>0</c:v>
              </c:pt>
              <c:pt idx="9">
                <c:v>17.100000000000001</c:v>
              </c:pt>
            </c:numLit>
          </c:val>
          <c:extLst>
            <c:ext xmlns:c16="http://schemas.microsoft.com/office/drawing/2014/chart" uri="{C3380CC4-5D6E-409C-BE32-E72D297353CC}">
              <c16:uniqueId val="{00000000-7203-42CE-B7B8-068CC924B26E}"/>
            </c:ext>
          </c:extLst>
        </c:ser>
        <c:ser>
          <c:idx val="1"/>
          <c:order val="1"/>
          <c:tx>
            <c:v>Ecosistema agroalimentare EMI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10"/>
              <c:pt idx="0">
                <c:v>Energie rinnovabili</c:v>
              </c:pt>
              <c:pt idx="1">
                <c:v>Idrogeno</c:v>
              </c:pt>
              <c:pt idx="2">
                <c:v>Tecnologie per il risparmio energetico</c:v>
              </c:pt>
              <c:pt idx="3">
                <c:v>Materiali avanzati</c:v>
              </c:pt>
              <c:pt idx="4">
                <c:v>Tecnologie per la cattura carbonio</c:v>
              </c:pt>
              <c:pt idx="5">
                <c:v>Utilizzo materiali riciclati</c:v>
              </c:pt>
              <c:pt idx="6">
                <c:v>Tecnologie per la produzione pulita</c:v>
              </c:pt>
              <c:pt idx="7">
                <c:v>Tecnologie per il riciclo rifiuti</c:v>
              </c:pt>
              <c:pt idx="8">
                <c:v>Manifattura additiva</c:v>
              </c:pt>
              <c:pt idx="9">
                <c:v>Biotecnologie</c:v>
              </c:pt>
            </c:strLit>
          </c:cat>
          <c:val>
            <c:numLit>
              <c:formatCode>General</c:formatCode>
              <c:ptCount val="10"/>
              <c:pt idx="0">
                <c:v>27.9</c:v>
              </c:pt>
              <c:pt idx="1">
                <c:v>12.4</c:v>
              </c:pt>
              <c:pt idx="2">
                <c:v>33.6</c:v>
              </c:pt>
              <c:pt idx="3">
                <c:v>27.5</c:v>
              </c:pt>
              <c:pt idx="4">
                <c:v>11.8</c:v>
              </c:pt>
              <c:pt idx="5">
                <c:v>32.299999999999997</c:v>
              </c:pt>
              <c:pt idx="6">
                <c:v>28.6</c:v>
              </c:pt>
              <c:pt idx="7">
                <c:v>31.7</c:v>
              </c:pt>
              <c:pt idx="8">
                <c:v>13.3</c:v>
              </c:pt>
              <c:pt idx="9">
                <c:v>20.399999999999999</c:v>
              </c:pt>
            </c:numLit>
          </c:val>
          <c:extLst>
            <c:ext xmlns:c16="http://schemas.microsoft.com/office/drawing/2014/chart" uri="{C3380CC4-5D6E-409C-BE32-E72D297353CC}">
              <c16:uniqueId val="{00000001-7203-42CE-B7B8-068CC924B2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7373200"/>
        <c:axId val="457360720"/>
      </c:barChart>
      <c:catAx>
        <c:axId val="457373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57360720"/>
        <c:crosses val="autoZero"/>
        <c:auto val="1"/>
        <c:lblAlgn val="ctr"/>
        <c:lblOffset val="100"/>
        <c:noMultiLvlLbl val="0"/>
      </c:catAx>
      <c:valAx>
        <c:axId val="45736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57373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Coop agricole NE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7"/>
              <c:pt idx="0">
                <c:v>Rigenerazione prodotti</c:v>
              </c:pt>
              <c:pt idx="1">
                <c:v>Noleggio e leasing</c:v>
              </c:pt>
              <c:pt idx="2">
                <c:v>Servizi di riparazione e manutenzione</c:v>
              </c:pt>
              <c:pt idx="3">
                <c:v>Rivendere, riutilizzare</c:v>
              </c:pt>
              <c:pt idx="4">
                <c:v>Design circolare</c:v>
              </c:pt>
              <c:pt idx="5">
                <c:v>Design per la durabilità</c:v>
              </c:pt>
              <c:pt idx="6">
                <c:v>Passaporto digitale del prodotto</c:v>
              </c:pt>
            </c:strLit>
          </c:cat>
          <c:val>
            <c:numLit>
              <c:formatCode>General</c:formatCode>
              <c:ptCount val="7"/>
              <c:pt idx="0">
                <c:v>9.8000000000000007</c:v>
              </c:pt>
              <c:pt idx="1">
                <c:v>39</c:v>
              </c:pt>
              <c:pt idx="2">
                <c:v>32.5</c:v>
              </c:pt>
              <c:pt idx="3">
                <c:v>34.1</c:v>
              </c:pt>
              <c:pt idx="4">
                <c:v>4.9000000000000004</c:v>
              </c:pt>
              <c:pt idx="5">
                <c:v>2.4</c:v>
              </c:pt>
              <c:pt idx="6">
                <c:v>17.100000000000001</c:v>
              </c:pt>
            </c:numLit>
          </c:val>
          <c:extLst>
            <c:ext xmlns:c16="http://schemas.microsoft.com/office/drawing/2014/chart" uri="{C3380CC4-5D6E-409C-BE32-E72D297353CC}">
              <c16:uniqueId val="{00000000-3430-4977-A3C9-1F4A11961A3A}"/>
            </c:ext>
          </c:extLst>
        </c:ser>
        <c:ser>
          <c:idx val="1"/>
          <c:order val="1"/>
          <c:tx>
            <c:v>Ecosistema agroalimentare EMI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7"/>
              <c:pt idx="0">
                <c:v>Rigenerazione prodotti</c:v>
              </c:pt>
              <c:pt idx="1">
                <c:v>Noleggio e leasing</c:v>
              </c:pt>
              <c:pt idx="2">
                <c:v>Servizi di riparazione e manutenzione</c:v>
              </c:pt>
              <c:pt idx="3">
                <c:v>Rivendere, riutilizzare</c:v>
              </c:pt>
              <c:pt idx="4">
                <c:v>Design circolare</c:v>
              </c:pt>
              <c:pt idx="5">
                <c:v>Design per la durabilità</c:v>
              </c:pt>
              <c:pt idx="6">
                <c:v>Passaporto digitale del prodotto</c:v>
              </c:pt>
            </c:strLit>
          </c:cat>
          <c:val>
            <c:numLit>
              <c:formatCode>General</c:formatCode>
              <c:ptCount val="7"/>
              <c:pt idx="0">
                <c:v>14.4</c:v>
              </c:pt>
              <c:pt idx="1">
                <c:v>17.7</c:v>
              </c:pt>
              <c:pt idx="2">
                <c:v>17.899999999999999</c:v>
              </c:pt>
              <c:pt idx="3">
                <c:v>15.6</c:v>
              </c:pt>
              <c:pt idx="4">
                <c:v>25.3</c:v>
              </c:pt>
              <c:pt idx="5">
                <c:v>19.3</c:v>
              </c:pt>
              <c:pt idx="6">
                <c:v>10.9</c:v>
              </c:pt>
            </c:numLit>
          </c:val>
          <c:extLst>
            <c:ext xmlns:c16="http://schemas.microsoft.com/office/drawing/2014/chart" uri="{C3380CC4-5D6E-409C-BE32-E72D297353CC}">
              <c16:uniqueId val="{00000001-3430-4977-A3C9-1F4A11961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7353040"/>
        <c:axId val="457364560"/>
      </c:barChart>
      <c:catAx>
        <c:axId val="457353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57364560"/>
        <c:crosses val="autoZero"/>
        <c:auto val="1"/>
        <c:lblAlgn val="ctr"/>
        <c:lblOffset val="100"/>
        <c:noMultiLvlLbl val="0"/>
      </c:catAx>
      <c:valAx>
        <c:axId val="457364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57353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f15e16!$A$23</c:f>
              <c:strCache>
                <c:ptCount val="1"/>
                <c:pt idx="0">
                  <c:v>Grande distribuzione  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f15e16!$B$22:$N$22</c:f>
              <c:strCache>
                <c:ptCount val="13"/>
                <c:pt idx="0">
                  <c:v>2024-07  </c:v>
                </c:pt>
                <c:pt idx="1">
                  <c:v>2024-08  </c:v>
                </c:pt>
                <c:pt idx="2">
                  <c:v>2024-09  </c:v>
                </c:pt>
                <c:pt idx="3">
                  <c:v>2024-10  </c:v>
                </c:pt>
                <c:pt idx="4">
                  <c:v>2024-11  </c:v>
                </c:pt>
                <c:pt idx="5">
                  <c:v>2024-12  </c:v>
                </c:pt>
                <c:pt idx="6">
                  <c:v>2025-01  </c:v>
                </c:pt>
                <c:pt idx="7">
                  <c:v>2025-02  </c:v>
                </c:pt>
                <c:pt idx="8">
                  <c:v>2025-03  </c:v>
                </c:pt>
                <c:pt idx="9">
                  <c:v>2025-04  </c:v>
                </c:pt>
                <c:pt idx="10">
                  <c:v>2025-05  </c:v>
                </c:pt>
                <c:pt idx="11">
                  <c:v>2025-06  </c:v>
                </c:pt>
                <c:pt idx="12">
                  <c:v>2025-07  </c:v>
                </c:pt>
              </c:strCache>
            </c:strRef>
          </c:cat>
          <c:val>
            <c:numRef>
              <c:f>f15e16!$B$23:$N$23</c:f>
              <c:numCache>
                <c:formatCode>#,##0</c:formatCode>
                <c:ptCount val="13"/>
                <c:pt idx="0">
                  <c:v>118.3</c:v>
                </c:pt>
                <c:pt idx="1">
                  <c:v>112.7</c:v>
                </c:pt>
                <c:pt idx="2">
                  <c:v>112.7</c:v>
                </c:pt>
                <c:pt idx="3">
                  <c:v>119</c:v>
                </c:pt>
                <c:pt idx="4">
                  <c:v>116.3</c:v>
                </c:pt>
                <c:pt idx="5">
                  <c:v>137.4</c:v>
                </c:pt>
                <c:pt idx="6">
                  <c:v>110.4</c:v>
                </c:pt>
                <c:pt idx="7">
                  <c:v>98.8</c:v>
                </c:pt>
                <c:pt idx="8">
                  <c:v>109.5</c:v>
                </c:pt>
                <c:pt idx="9">
                  <c:v>111.6</c:v>
                </c:pt>
                <c:pt idx="10">
                  <c:v>116.2</c:v>
                </c:pt>
                <c:pt idx="11">
                  <c:v>114.1</c:v>
                </c:pt>
                <c:pt idx="12">
                  <c:v>121.6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FE8-41AA-BDD4-EC7ED3E51120}"/>
            </c:ext>
          </c:extLst>
        </c:ser>
        <c:ser>
          <c:idx val="1"/>
          <c:order val="1"/>
          <c:tx>
            <c:strRef>
              <c:f>f15e16!$A$24</c:f>
              <c:strCache>
                <c:ptCount val="1"/>
                <c:pt idx="0">
                  <c:v>Imprese operanti su piccole superfici  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f15e16!$B$22:$N$22</c:f>
              <c:strCache>
                <c:ptCount val="13"/>
                <c:pt idx="0">
                  <c:v>2024-07  </c:v>
                </c:pt>
                <c:pt idx="1">
                  <c:v>2024-08  </c:v>
                </c:pt>
                <c:pt idx="2">
                  <c:v>2024-09  </c:v>
                </c:pt>
                <c:pt idx="3">
                  <c:v>2024-10  </c:v>
                </c:pt>
                <c:pt idx="4">
                  <c:v>2024-11  </c:v>
                </c:pt>
                <c:pt idx="5">
                  <c:v>2024-12  </c:v>
                </c:pt>
                <c:pt idx="6">
                  <c:v>2025-01  </c:v>
                </c:pt>
                <c:pt idx="7">
                  <c:v>2025-02  </c:v>
                </c:pt>
                <c:pt idx="8">
                  <c:v>2025-03  </c:v>
                </c:pt>
                <c:pt idx="9">
                  <c:v>2025-04  </c:v>
                </c:pt>
                <c:pt idx="10">
                  <c:v>2025-05  </c:v>
                </c:pt>
                <c:pt idx="11">
                  <c:v>2025-06  </c:v>
                </c:pt>
                <c:pt idx="12">
                  <c:v>2025-07  </c:v>
                </c:pt>
              </c:strCache>
            </c:strRef>
          </c:cat>
          <c:val>
            <c:numRef>
              <c:f>f15e16!$B$24:$N$24</c:f>
              <c:numCache>
                <c:formatCode>#,##0</c:formatCode>
                <c:ptCount val="13"/>
                <c:pt idx="0">
                  <c:v>111.2</c:v>
                </c:pt>
                <c:pt idx="1">
                  <c:v>97.6</c:v>
                </c:pt>
                <c:pt idx="2">
                  <c:v>103.4</c:v>
                </c:pt>
                <c:pt idx="3">
                  <c:v>109.3</c:v>
                </c:pt>
                <c:pt idx="4">
                  <c:v>104.8</c:v>
                </c:pt>
                <c:pt idx="5">
                  <c:v>131.1</c:v>
                </c:pt>
                <c:pt idx="6">
                  <c:v>94</c:v>
                </c:pt>
                <c:pt idx="7">
                  <c:v>91.1</c:v>
                </c:pt>
                <c:pt idx="8">
                  <c:v>95.6</c:v>
                </c:pt>
                <c:pt idx="9">
                  <c:v>92.7</c:v>
                </c:pt>
                <c:pt idx="10">
                  <c:v>105.7</c:v>
                </c:pt>
                <c:pt idx="11">
                  <c:v>102.6</c:v>
                </c:pt>
                <c:pt idx="12">
                  <c:v>111.9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FE8-41AA-BDD4-EC7ED3E51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3949312"/>
        <c:axId val="460148360"/>
      </c:lineChart>
      <c:catAx>
        <c:axId val="57394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60148360"/>
        <c:crosses val="autoZero"/>
        <c:auto val="1"/>
        <c:lblAlgn val="ctr"/>
        <c:lblOffset val="100"/>
        <c:noMultiLvlLbl val="0"/>
      </c:catAx>
      <c:valAx>
        <c:axId val="460148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573949312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f15e16!$A$28</c:f>
              <c:strCache>
                <c:ptCount val="1"/>
                <c:pt idx="0">
                  <c:v>Grande distribuzione 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f15e16!$B$27:$N$27</c:f>
              <c:strCache>
                <c:ptCount val="13"/>
                <c:pt idx="0">
                  <c:v>2024-07  </c:v>
                </c:pt>
                <c:pt idx="1">
                  <c:v>2024-08  </c:v>
                </c:pt>
                <c:pt idx="2">
                  <c:v>2024-09  </c:v>
                </c:pt>
                <c:pt idx="3">
                  <c:v>2024-10  </c:v>
                </c:pt>
                <c:pt idx="4">
                  <c:v>2024-11  </c:v>
                </c:pt>
                <c:pt idx="5">
                  <c:v>2024-12  </c:v>
                </c:pt>
                <c:pt idx="6">
                  <c:v>2025-01  </c:v>
                </c:pt>
                <c:pt idx="7">
                  <c:v>2025-02  </c:v>
                </c:pt>
                <c:pt idx="8">
                  <c:v>2025-03  </c:v>
                </c:pt>
                <c:pt idx="9">
                  <c:v>2025-04  </c:v>
                </c:pt>
                <c:pt idx="10">
                  <c:v>2025-05  </c:v>
                </c:pt>
                <c:pt idx="11">
                  <c:v>2025-06  </c:v>
                </c:pt>
                <c:pt idx="12">
                  <c:v>2025-07  </c:v>
                </c:pt>
              </c:strCache>
            </c:strRef>
          </c:cat>
          <c:val>
            <c:numRef>
              <c:f>f15e16!$B$28:$N$28</c:f>
              <c:numCache>
                <c:formatCode>#,##0</c:formatCode>
                <c:ptCount val="13"/>
                <c:pt idx="0">
                  <c:v>118.3</c:v>
                </c:pt>
                <c:pt idx="1">
                  <c:v>112.7</c:v>
                </c:pt>
                <c:pt idx="2">
                  <c:v>112.7</c:v>
                </c:pt>
                <c:pt idx="3">
                  <c:v>119</c:v>
                </c:pt>
                <c:pt idx="4">
                  <c:v>116.3</c:v>
                </c:pt>
                <c:pt idx="5">
                  <c:v>137.4</c:v>
                </c:pt>
                <c:pt idx="6">
                  <c:v>110.4</c:v>
                </c:pt>
                <c:pt idx="7">
                  <c:v>98.8</c:v>
                </c:pt>
                <c:pt idx="8">
                  <c:v>109.5</c:v>
                </c:pt>
                <c:pt idx="9">
                  <c:v>111.6</c:v>
                </c:pt>
                <c:pt idx="10">
                  <c:v>116.2</c:v>
                </c:pt>
                <c:pt idx="11">
                  <c:v>114.1</c:v>
                </c:pt>
                <c:pt idx="12">
                  <c:v>121.6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01-4CA8-9054-65699ACAA75E}"/>
            </c:ext>
          </c:extLst>
        </c:ser>
        <c:ser>
          <c:idx val="1"/>
          <c:order val="1"/>
          <c:tx>
            <c:strRef>
              <c:f>f15e16!$A$29</c:f>
              <c:strCache>
                <c:ptCount val="1"/>
                <c:pt idx="0">
                  <c:v>Grande distribuzione non specializzata 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f15e16!$B$27:$N$27</c:f>
              <c:strCache>
                <c:ptCount val="13"/>
                <c:pt idx="0">
                  <c:v>2024-07  </c:v>
                </c:pt>
                <c:pt idx="1">
                  <c:v>2024-08  </c:v>
                </c:pt>
                <c:pt idx="2">
                  <c:v>2024-09  </c:v>
                </c:pt>
                <c:pt idx="3">
                  <c:v>2024-10  </c:v>
                </c:pt>
                <c:pt idx="4">
                  <c:v>2024-11  </c:v>
                </c:pt>
                <c:pt idx="5">
                  <c:v>2024-12  </c:v>
                </c:pt>
                <c:pt idx="6">
                  <c:v>2025-01  </c:v>
                </c:pt>
                <c:pt idx="7">
                  <c:v>2025-02  </c:v>
                </c:pt>
                <c:pt idx="8">
                  <c:v>2025-03  </c:v>
                </c:pt>
                <c:pt idx="9">
                  <c:v>2025-04  </c:v>
                </c:pt>
                <c:pt idx="10">
                  <c:v>2025-05  </c:v>
                </c:pt>
                <c:pt idx="11">
                  <c:v>2025-06  </c:v>
                </c:pt>
                <c:pt idx="12">
                  <c:v>2025-07  </c:v>
                </c:pt>
              </c:strCache>
            </c:strRef>
          </c:cat>
          <c:val>
            <c:numRef>
              <c:f>f15e16!$B$29:$N$29</c:f>
              <c:numCache>
                <c:formatCode>#,##0</c:formatCode>
                <c:ptCount val="13"/>
                <c:pt idx="0">
                  <c:v>115.8</c:v>
                </c:pt>
                <c:pt idx="1">
                  <c:v>112.9</c:v>
                </c:pt>
                <c:pt idx="2">
                  <c:v>111.8</c:v>
                </c:pt>
                <c:pt idx="3">
                  <c:v>117.8</c:v>
                </c:pt>
                <c:pt idx="4">
                  <c:v>114.6</c:v>
                </c:pt>
                <c:pt idx="5">
                  <c:v>133.69999999999999</c:v>
                </c:pt>
                <c:pt idx="6">
                  <c:v>110.8</c:v>
                </c:pt>
                <c:pt idx="7">
                  <c:v>101.1</c:v>
                </c:pt>
                <c:pt idx="8">
                  <c:v>112.7</c:v>
                </c:pt>
                <c:pt idx="9">
                  <c:v>115.8</c:v>
                </c:pt>
                <c:pt idx="10">
                  <c:v>115.5</c:v>
                </c:pt>
                <c:pt idx="11">
                  <c:v>113.4</c:v>
                </c:pt>
                <c:pt idx="12">
                  <c:v>119.1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01-4CA8-9054-65699ACAA75E}"/>
            </c:ext>
          </c:extLst>
        </c:ser>
        <c:ser>
          <c:idx val="2"/>
          <c:order val="2"/>
          <c:tx>
            <c:strRef>
              <c:f>f15e16!$A$30</c:f>
              <c:strCache>
                <c:ptCount val="1"/>
                <c:pt idx="0">
                  <c:v>Grande distribuzione specializzata 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f15e16!$B$27:$N$27</c:f>
              <c:strCache>
                <c:ptCount val="13"/>
                <c:pt idx="0">
                  <c:v>2024-07  </c:v>
                </c:pt>
                <c:pt idx="1">
                  <c:v>2024-08  </c:v>
                </c:pt>
                <c:pt idx="2">
                  <c:v>2024-09  </c:v>
                </c:pt>
                <c:pt idx="3">
                  <c:v>2024-10  </c:v>
                </c:pt>
                <c:pt idx="4">
                  <c:v>2024-11  </c:v>
                </c:pt>
                <c:pt idx="5">
                  <c:v>2024-12  </c:v>
                </c:pt>
                <c:pt idx="6">
                  <c:v>2025-01  </c:v>
                </c:pt>
                <c:pt idx="7">
                  <c:v>2025-02  </c:v>
                </c:pt>
                <c:pt idx="8">
                  <c:v>2025-03  </c:v>
                </c:pt>
                <c:pt idx="9">
                  <c:v>2025-04  </c:v>
                </c:pt>
                <c:pt idx="10">
                  <c:v>2025-05  </c:v>
                </c:pt>
                <c:pt idx="11">
                  <c:v>2025-06  </c:v>
                </c:pt>
                <c:pt idx="12">
                  <c:v>2025-07  </c:v>
                </c:pt>
              </c:strCache>
            </c:strRef>
          </c:cat>
          <c:val>
            <c:numRef>
              <c:f>f15e16!$B$30:$N$30</c:f>
              <c:numCache>
                <c:formatCode>#,##0</c:formatCode>
                <c:ptCount val="13"/>
                <c:pt idx="0">
                  <c:v>127.9</c:v>
                </c:pt>
                <c:pt idx="1">
                  <c:v>112.2</c:v>
                </c:pt>
                <c:pt idx="2">
                  <c:v>115.9</c:v>
                </c:pt>
                <c:pt idx="3">
                  <c:v>123.5</c:v>
                </c:pt>
                <c:pt idx="4">
                  <c:v>122.5</c:v>
                </c:pt>
                <c:pt idx="5">
                  <c:v>151.19999999999999</c:v>
                </c:pt>
                <c:pt idx="6">
                  <c:v>108.7</c:v>
                </c:pt>
                <c:pt idx="7">
                  <c:v>90.4</c:v>
                </c:pt>
                <c:pt idx="8">
                  <c:v>97.7</c:v>
                </c:pt>
                <c:pt idx="9">
                  <c:v>96</c:v>
                </c:pt>
                <c:pt idx="10">
                  <c:v>118.5</c:v>
                </c:pt>
                <c:pt idx="11">
                  <c:v>116.8</c:v>
                </c:pt>
                <c:pt idx="12">
                  <c:v>130.80000000000001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01-4CA8-9054-65699ACAA75E}"/>
            </c:ext>
          </c:extLst>
        </c:ser>
        <c:ser>
          <c:idx val="3"/>
          <c:order val="3"/>
          <c:tx>
            <c:strRef>
              <c:f>f15e16!$A$31</c:f>
              <c:strCache>
                <c:ptCount val="1"/>
                <c:pt idx="0">
                  <c:v>Imprese operanti su piccole superfici 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f15e16!$B$27:$N$27</c:f>
              <c:strCache>
                <c:ptCount val="13"/>
                <c:pt idx="0">
                  <c:v>2024-07  </c:v>
                </c:pt>
                <c:pt idx="1">
                  <c:v>2024-08  </c:v>
                </c:pt>
                <c:pt idx="2">
                  <c:v>2024-09  </c:v>
                </c:pt>
                <c:pt idx="3">
                  <c:v>2024-10  </c:v>
                </c:pt>
                <c:pt idx="4">
                  <c:v>2024-11  </c:v>
                </c:pt>
                <c:pt idx="5">
                  <c:v>2024-12  </c:v>
                </c:pt>
                <c:pt idx="6">
                  <c:v>2025-01  </c:v>
                </c:pt>
                <c:pt idx="7">
                  <c:v>2025-02  </c:v>
                </c:pt>
                <c:pt idx="8">
                  <c:v>2025-03  </c:v>
                </c:pt>
                <c:pt idx="9">
                  <c:v>2025-04  </c:v>
                </c:pt>
                <c:pt idx="10">
                  <c:v>2025-05  </c:v>
                </c:pt>
                <c:pt idx="11">
                  <c:v>2025-06  </c:v>
                </c:pt>
                <c:pt idx="12">
                  <c:v>2025-07  </c:v>
                </c:pt>
              </c:strCache>
            </c:strRef>
          </c:cat>
          <c:val>
            <c:numRef>
              <c:f>f15e16!$B$31:$N$31</c:f>
              <c:numCache>
                <c:formatCode>#,##0</c:formatCode>
                <c:ptCount val="13"/>
                <c:pt idx="0">
                  <c:v>111.2</c:v>
                </c:pt>
                <c:pt idx="1">
                  <c:v>97.6</c:v>
                </c:pt>
                <c:pt idx="2">
                  <c:v>103.4</c:v>
                </c:pt>
                <c:pt idx="3">
                  <c:v>109.3</c:v>
                </c:pt>
                <c:pt idx="4">
                  <c:v>104.8</c:v>
                </c:pt>
                <c:pt idx="5">
                  <c:v>131.1</c:v>
                </c:pt>
                <c:pt idx="6">
                  <c:v>94</c:v>
                </c:pt>
                <c:pt idx="7">
                  <c:v>91.1</c:v>
                </c:pt>
                <c:pt idx="8">
                  <c:v>95.6</c:v>
                </c:pt>
                <c:pt idx="9">
                  <c:v>92.7</c:v>
                </c:pt>
                <c:pt idx="10">
                  <c:v>105.7</c:v>
                </c:pt>
                <c:pt idx="11">
                  <c:v>102.6</c:v>
                </c:pt>
                <c:pt idx="12">
                  <c:v>111.9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01-4CA8-9054-65699ACAA75E}"/>
            </c:ext>
          </c:extLst>
        </c:ser>
        <c:ser>
          <c:idx val="4"/>
          <c:order val="4"/>
          <c:tx>
            <c:strRef>
              <c:f>f15e16!$A$32</c:f>
              <c:strCache>
                <c:ptCount val="1"/>
                <c:pt idx="0">
                  <c:v>Vendite al di fuori dei negozi 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f15e16!$B$27:$N$27</c:f>
              <c:strCache>
                <c:ptCount val="13"/>
                <c:pt idx="0">
                  <c:v>2024-07  </c:v>
                </c:pt>
                <c:pt idx="1">
                  <c:v>2024-08  </c:v>
                </c:pt>
                <c:pt idx="2">
                  <c:v>2024-09  </c:v>
                </c:pt>
                <c:pt idx="3">
                  <c:v>2024-10  </c:v>
                </c:pt>
                <c:pt idx="4">
                  <c:v>2024-11  </c:v>
                </c:pt>
                <c:pt idx="5">
                  <c:v>2024-12  </c:v>
                </c:pt>
                <c:pt idx="6">
                  <c:v>2025-01  </c:v>
                </c:pt>
                <c:pt idx="7">
                  <c:v>2025-02  </c:v>
                </c:pt>
                <c:pt idx="8">
                  <c:v>2025-03  </c:v>
                </c:pt>
                <c:pt idx="9">
                  <c:v>2025-04  </c:v>
                </c:pt>
                <c:pt idx="10">
                  <c:v>2025-05  </c:v>
                </c:pt>
                <c:pt idx="11">
                  <c:v>2025-06  </c:v>
                </c:pt>
                <c:pt idx="12">
                  <c:v>2025-07  </c:v>
                </c:pt>
              </c:strCache>
            </c:strRef>
          </c:cat>
          <c:val>
            <c:numRef>
              <c:f>f15e16!$B$32:$N$32</c:f>
              <c:numCache>
                <c:formatCode>#,##0</c:formatCode>
                <c:ptCount val="13"/>
                <c:pt idx="0">
                  <c:v>98.9</c:v>
                </c:pt>
                <c:pt idx="1">
                  <c:v>84.4</c:v>
                </c:pt>
                <c:pt idx="2">
                  <c:v>102.5</c:v>
                </c:pt>
                <c:pt idx="3">
                  <c:v>107.7</c:v>
                </c:pt>
                <c:pt idx="4">
                  <c:v>108.3</c:v>
                </c:pt>
                <c:pt idx="5">
                  <c:v>117.6</c:v>
                </c:pt>
                <c:pt idx="6">
                  <c:v>82.7</c:v>
                </c:pt>
                <c:pt idx="7">
                  <c:v>108.2</c:v>
                </c:pt>
                <c:pt idx="8">
                  <c:v>104.1</c:v>
                </c:pt>
                <c:pt idx="9">
                  <c:v>89.4</c:v>
                </c:pt>
                <c:pt idx="10">
                  <c:v>101.2</c:v>
                </c:pt>
                <c:pt idx="11">
                  <c:v>100.9</c:v>
                </c:pt>
                <c:pt idx="12">
                  <c:v>99.8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01-4CA8-9054-65699ACAA75E}"/>
            </c:ext>
          </c:extLst>
        </c:ser>
        <c:ser>
          <c:idx val="5"/>
          <c:order val="5"/>
          <c:tx>
            <c:strRef>
              <c:f>f15e16!$A$33</c:f>
              <c:strCache>
                <c:ptCount val="1"/>
                <c:pt idx="0">
                  <c:v>Commercio elettronico  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f15e16!$B$27:$N$27</c:f>
              <c:strCache>
                <c:ptCount val="13"/>
                <c:pt idx="0">
                  <c:v>2024-07  </c:v>
                </c:pt>
                <c:pt idx="1">
                  <c:v>2024-08  </c:v>
                </c:pt>
                <c:pt idx="2">
                  <c:v>2024-09  </c:v>
                </c:pt>
                <c:pt idx="3">
                  <c:v>2024-10  </c:v>
                </c:pt>
                <c:pt idx="4">
                  <c:v>2024-11  </c:v>
                </c:pt>
                <c:pt idx="5">
                  <c:v>2024-12  </c:v>
                </c:pt>
                <c:pt idx="6">
                  <c:v>2025-01  </c:v>
                </c:pt>
                <c:pt idx="7">
                  <c:v>2025-02  </c:v>
                </c:pt>
                <c:pt idx="8">
                  <c:v>2025-03  </c:v>
                </c:pt>
                <c:pt idx="9">
                  <c:v>2025-04  </c:v>
                </c:pt>
                <c:pt idx="10">
                  <c:v>2025-05  </c:v>
                </c:pt>
                <c:pt idx="11">
                  <c:v>2025-06  </c:v>
                </c:pt>
                <c:pt idx="12">
                  <c:v>2025-07  </c:v>
                </c:pt>
              </c:strCache>
            </c:strRef>
          </c:cat>
          <c:val>
            <c:numRef>
              <c:f>f15e16!$B$33:$N$33</c:f>
              <c:numCache>
                <c:formatCode>#,##0</c:formatCode>
                <c:ptCount val="13"/>
                <c:pt idx="0">
                  <c:v>103</c:v>
                </c:pt>
                <c:pt idx="1">
                  <c:v>102</c:v>
                </c:pt>
                <c:pt idx="2">
                  <c:v>116.4</c:v>
                </c:pt>
                <c:pt idx="3">
                  <c:v>123.2</c:v>
                </c:pt>
                <c:pt idx="4">
                  <c:v>157</c:v>
                </c:pt>
                <c:pt idx="5">
                  <c:v>166.6</c:v>
                </c:pt>
                <c:pt idx="6">
                  <c:v>83.7</c:v>
                </c:pt>
                <c:pt idx="7">
                  <c:v>76.400000000000006</c:v>
                </c:pt>
                <c:pt idx="8">
                  <c:v>98.6</c:v>
                </c:pt>
                <c:pt idx="9">
                  <c:v>80.8</c:v>
                </c:pt>
                <c:pt idx="10">
                  <c:v>110.5</c:v>
                </c:pt>
                <c:pt idx="11">
                  <c:v>131.80000000000001</c:v>
                </c:pt>
                <c:pt idx="12">
                  <c:v>106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401-4CA8-9054-65699ACAA7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5908328"/>
        <c:axId val="624597160"/>
      </c:barChart>
      <c:catAx>
        <c:axId val="675908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24597160"/>
        <c:crosses val="autoZero"/>
        <c:auto val="1"/>
        <c:lblAlgn val="ctr"/>
        <c:lblOffset val="100"/>
        <c:noMultiLvlLbl val="0"/>
      </c:catAx>
      <c:valAx>
        <c:axId val="624597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75908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'M IT RTD_TURN_VOL_21 N'!#REF!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'f17'!$A$2:$A$14</c:f>
              <c:strCache>
                <c:ptCount val="13"/>
                <c:pt idx="0">
                  <c:v>2024-07  </c:v>
                </c:pt>
                <c:pt idx="1">
                  <c:v>2024-08  </c:v>
                </c:pt>
                <c:pt idx="2">
                  <c:v>2024-09  </c:v>
                </c:pt>
                <c:pt idx="3">
                  <c:v>2024-10  </c:v>
                </c:pt>
                <c:pt idx="4">
                  <c:v>2024-11  </c:v>
                </c:pt>
                <c:pt idx="5">
                  <c:v>2024-12  </c:v>
                </c:pt>
                <c:pt idx="6">
                  <c:v>2025-01  </c:v>
                </c:pt>
                <c:pt idx="7">
                  <c:v>2025-02  </c:v>
                </c:pt>
                <c:pt idx="8">
                  <c:v>2025-03  </c:v>
                </c:pt>
                <c:pt idx="9">
                  <c:v>2025-04  </c:v>
                </c:pt>
                <c:pt idx="10">
                  <c:v>2025-05  </c:v>
                </c:pt>
                <c:pt idx="11">
                  <c:v>2025-06  </c:v>
                </c:pt>
                <c:pt idx="12">
                  <c:v>2025-07  </c:v>
                </c:pt>
              </c:strCache>
            </c:strRef>
          </c:cat>
          <c:val>
            <c:numRef>
              <c:f>'M IT RTD_TURN_VOL_21 N'!#REF!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01-49C5-A1FF-60FC7FB81FDC}"/>
            </c:ext>
          </c:extLst>
        </c:ser>
        <c:ser>
          <c:idx val="1"/>
          <c:order val="1"/>
          <c:tx>
            <c:strRef>
              <c:f>'f17'!$B$1</c:f>
              <c:strCache>
                <c:ptCount val="1"/>
                <c:pt idx="0">
                  <c:v>Alimentare 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'f17'!$A$2:$A$14</c:f>
              <c:strCache>
                <c:ptCount val="13"/>
                <c:pt idx="0">
                  <c:v>2024-07  </c:v>
                </c:pt>
                <c:pt idx="1">
                  <c:v>2024-08  </c:v>
                </c:pt>
                <c:pt idx="2">
                  <c:v>2024-09  </c:v>
                </c:pt>
                <c:pt idx="3">
                  <c:v>2024-10  </c:v>
                </c:pt>
                <c:pt idx="4">
                  <c:v>2024-11  </c:v>
                </c:pt>
                <c:pt idx="5">
                  <c:v>2024-12  </c:v>
                </c:pt>
                <c:pt idx="6">
                  <c:v>2025-01  </c:v>
                </c:pt>
                <c:pt idx="7">
                  <c:v>2025-02  </c:v>
                </c:pt>
                <c:pt idx="8">
                  <c:v>2025-03  </c:v>
                </c:pt>
                <c:pt idx="9">
                  <c:v>2025-04  </c:v>
                </c:pt>
                <c:pt idx="10">
                  <c:v>2025-05  </c:v>
                </c:pt>
                <c:pt idx="11">
                  <c:v>2025-06  </c:v>
                </c:pt>
                <c:pt idx="12">
                  <c:v>2025-07  </c:v>
                </c:pt>
              </c:strCache>
            </c:strRef>
          </c:cat>
          <c:val>
            <c:numRef>
              <c:f>'f17'!$B$2:$B$14</c:f>
              <c:numCache>
                <c:formatCode>#,##0</c:formatCode>
                <c:ptCount val="13"/>
                <c:pt idx="0">
                  <c:v>96.1</c:v>
                </c:pt>
                <c:pt idx="1">
                  <c:v>94</c:v>
                </c:pt>
                <c:pt idx="2">
                  <c:v>92</c:v>
                </c:pt>
                <c:pt idx="3">
                  <c:v>94.8</c:v>
                </c:pt>
                <c:pt idx="4">
                  <c:v>91</c:v>
                </c:pt>
                <c:pt idx="5">
                  <c:v>108.5</c:v>
                </c:pt>
                <c:pt idx="6">
                  <c:v>87.8</c:v>
                </c:pt>
                <c:pt idx="7">
                  <c:v>81.5</c:v>
                </c:pt>
                <c:pt idx="8">
                  <c:v>91.2</c:v>
                </c:pt>
                <c:pt idx="9">
                  <c:v>94.1</c:v>
                </c:pt>
                <c:pt idx="10">
                  <c:v>91.4</c:v>
                </c:pt>
                <c:pt idx="11">
                  <c:v>90.9</c:v>
                </c:pt>
                <c:pt idx="12">
                  <c:v>95.3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01-49C5-A1FF-60FC7FB81FDC}"/>
            </c:ext>
          </c:extLst>
        </c:ser>
        <c:ser>
          <c:idx val="2"/>
          <c:order val="2"/>
          <c:tx>
            <c:strRef>
              <c:f>'f17'!$C$1</c:f>
              <c:strCache>
                <c:ptCount val="1"/>
                <c:pt idx="0">
                  <c:v>Non alimentare 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'f17'!$A$2:$A$14</c:f>
              <c:strCache>
                <c:ptCount val="13"/>
                <c:pt idx="0">
                  <c:v>2024-07  </c:v>
                </c:pt>
                <c:pt idx="1">
                  <c:v>2024-08  </c:v>
                </c:pt>
                <c:pt idx="2">
                  <c:v>2024-09  </c:v>
                </c:pt>
                <c:pt idx="3">
                  <c:v>2024-10  </c:v>
                </c:pt>
                <c:pt idx="4">
                  <c:v>2024-11  </c:v>
                </c:pt>
                <c:pt idx="5">
                  <c:v>2024-12  </c:v>
                </c:pt>
                <c:pt idx="6">
                  <c:v>2025-01  </c:v>
                </c:pt>
                <c:pt idx="7">
                  <c:v>2025-02  </c:v>
                </c:pt>
                <c:pt idx="8">
                  <c:v>2025-03  </c:v>
                </c:pt>
                <c:pt idx="9">
                  <c:v>2025-04  </c:v>
                </c:pt>
                <c:pt idx="10">
                  <c:v>2025-05  </c:v>
                </c:pt>
                <c:pt idx="11">
                  <c:v>2025-06  </c:v>
                </c:pt>
                <c:pt idx="12">
                  <c:v>2025-07  </c:v>
                </c:pt>
              </c:strCache>
            </c:strRef>
          </c:cat>
          <c:val>
            <c:numRef>
              <c:f>'f17'!$C$2:$C$14</c:f>
              <c:numCache>
                <c:formatCode>#,##0</c:formatCode>
                <c:ptCount val="13"/>
                <c:pt idx="0">
                  <c:v>108.4</c:v>
                </c:pt>
                <c:pt idx="1">
                  <c:v>95.4</c:v>
                </c:pt>
                <c:pt idx="2">
                  <c:v>98.3</c:v>
                </c:pt>
                <c:pt idx="3">
                  <c:v>104.1</c:v>
                </c:pt>
                <c:pt idx="4">
                  <c:v>104.7</c:v>
                </c:pt>
                <c:pt idx="5">
                  <c:v>126.8</c:v>
                </c:pt>
                <c:pt idx="6">
                  <c:v>92.1</c:v>
                </c:pt>
                <c:pt idx="7">
                  <c:v>86.4</c:v>
                </c:pt>
                <c:pt idx="8">
                  <c:v>87.9</c:v>
                </c:pt>
                <c:pt idx="9">
                  <c:v>81.599999999999994</c:v>
                </c:pt>
                <c:pt idx="10">
                  <c:v>98.4</c:v>
                </c:pt>
                <c:pt idx="11">
                  <c:v>96.9</c:v>
                </c:pt>
                <c:pt idx="12">
                  <c:v>108.9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01-49C5-A1FF-60FC7FB81F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47416984"/>
        <c:axId val="847425264"/>
      </c:barChart>
      <c:catAx>
        <c:axId val="8474169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47425264"/>
        <c:crosses val="autoZero"/>
        <c:auto val="1"/>
        <c:lblAlgn val="ctr"/>
        <c:lblOffset val="100"/>
        <c:noMultiLvlLbl val="0"/>
      </c:catAx>
      <c:valAx>
        <c:axId val="847425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47416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'f2'!$B$3</c:f>
              <c:strCache>
                <c:ptCount val="1"/>
                <c:pt idx="0">
                  <c:v>Iscrizioni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'f2'!$A$4:$A$18</c:f>
              <c:numCache>
                <c:formatCode>General</c:formatCode>
                <c:ptCount val="1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</c:numCache>
            </c:numRef>
          </c:cat>
          <c:val>
            <c:numRef>
              <c:f>'f2'!$B$4:$B$18</c:f>
              <c:numCache>
                <c:formatCode>#,##0</c:formatCode>
                <c:ptCount val="15"/>
                <c:pt idx="0">
                  <c:v>28115</c:v>
                </c:pt>
                <c:pt idx="1">
                  <c:v>25186</c:v>
                </c:pt>
                <c:pt idx="2">
                  <c:v>25616</c:v>
                </c:pt>
                <c:pt idx="3">
                  <c:v>22582</c:v>
                </c:pt>
                <c:pt idx="4">
                  <c:v>21111</c:v>
                </c:pt>
                <c:pt idx="5">
                  <c:v>23690</c:v>
                </c:pt>
                <c:pt idx="6">
                  <c:v>29686</c:v>
                </c:pt>
                <c:pt idx="7">
                  <c:v>29721</c:v>
                </c:pt>
                <c:pt idx="8">
                  <c:v>27810</c:v>
                </c:pt>
                <c:pt idx="9">
                  <c:v>23338</c:v>
                </c:pt>
                <c:pt idx="10">
                  <c:v>21151</c:v>
                </c:pt>
                <c:pt idx="11">
                  <c:v>23134</c:v>
                </c:pt>
                <c:pt idx="12">
                  <c:v>20922</c:v>
                </c:pt>
                <c:pt idx="13">
                  <c:v>18040</c:v>
                </c:pt>
                <c:pt idx="14">
                  <c:v>18331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90-4C06-A950-44BB7DB424D5}"/>
            </c:ext>
          </c:extLst>
        </c:ser>
        <c:ser>
          <c:idx val="1"/>
          <c:order val="1"/>
          <c:tx>
            <c:strRef>
              <c:f>'f2'!$C$3</c:f>
              <c:strCache>
                <c:ptCount val="1"/>
                <c:pt idx="0">
                  <c:v>Cessazioni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'f2'!$A$4:$A$18</c:f>
              <c:numCache>
                <c:formatCode>General</c:formatCode>
                <c:ptCount val="1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</c:numCache>
            </c:numRef>
          </c:cat>
          <c:val>
            <c:numRef>
              <c:f>'f2'!$C$4:$C$18</c:f>
              <c:numCache>
                <c:formatCode>#,##0</c:formatCode>
                <c:ptCount val="15"/>
                <c:pt idx="0">
                  <c:v>44566</c:v>
                </c:pt>
                <c:pt idx="1">
                  <c:v>47541</c:v>
                </c:pt>
                <c:pt idx="2">
                  <c:v>45803</c:v>
                </c:pt>
                <c:pt idx="3">
                  <c:v>55052</c:v>
                </c:pt>
                <c:pt idx="4">
                  <c:v>39211</c:v>
                </c:pt>
                <c:pt idx="5">
                  <c:v>32063</c:v>
                </c:pt>
                <c:pt idx="6">
                  <c:v>33501</c:v>
                </c:pt>
                <c:pt idx="7">
                  <c:v>33912</c:v>
                </c:pt>
                <c:pt idx="8">
                  <c:v>33017</c:v>
                </c:pt>
                <c:pt idx="9">
                  <c:v>33889</c:v>
                </c:pt>
                <c:pt idx="10">
                  <c:v>28323</c:v>
                </c:pt>
                <c:pt idx="11">
                  <c:v>25909</c:v>
                </c:pt>
                <c:pt idx="12">
                  <c:v>27455</c:v>
                </c:pt>
                <c:pt idx="13">
                  <c:v>28633</c:v>
                </c:pt>
                <c:pt idx="14">
                  <c:v>28349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90-4C06-A950-44BB7DB424D5}"/>
            </c:ext>
          </c:extLst>
        </c:ser>
        <c:ser>
          <c:idx val="2"/>
          <c:order val="2"/>
          <c:tx>
            <c:strRef>
              <c:f>'f2'!$D$3</c:f>
              <c:strCache>
                <c:ptCount val="1"/>
                <c:pt idx="0">
                  <c:v>Saldo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numRef>
              <c:f>'f2'!$A$4:$A$18</c:f>
              <c:numCache>
                <c:formatCode>General</c:formatCode>
                <c:ptCount val="15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</c:numCache>
            </c:numRef>
          </c:cat>
          <c:val>
            <c:numRef>
              <c:f>'f2'!$D$4:$D$18</c:f>
              <c:numCache>
                <c:formatCode>#,##0</c:formatCode>
                <c:ptCount val="15"/>
                <c:pt idx="0">
                  <c:v>-16451</c:v>
                </c:pt>
                <c:pt idx="1">
                  <c:v>-22355</c:v>
                </c:pt>
                <c:pt idx="2">
                  <c:v>-20187</c:v>
                </c:pt>
                <c:pt idx="3">
                  <c:v>-32470</c:v>
                </c:pt>
                <c:pt idx="4">
                  <c:v>-18100</c:v>
                </c:pt>
                <c:pt idx="5">
                  <c:v>-8373</c:v>
                </c:pt>
                <c:pt idx="6">
                  <c:v>-3815</c:v>
                </c:pt>
                <c:pt idx="7">
                  <c:v>-4191</c:v>
                </c:pt>
                <c:pt idx="8">
                  <c:v>-5207</c:v>
                </c:pt>
                <c:pt idx="9">
                  <c:v>-10551</c:v>
                </c:pt>
                <c:pt idx="10">
                  <c:v>-7172</c:v>
                </c:pt>
                <c:pt idx="11">
                  <c:v>-2775</c:v>
                </c:pt>
                <c:pt idx="12">
                  <c:v>-6533</c:v>
                </c:pt>
                <c:pt idx="13">
                  <c:v>-10593</c:v>
                </c:pt>
                <c:pt idx="14">
                  <c:v>-10018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7A-4240-90CB-EA622309EE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30367776"/>
        <c:axId val="1730368608"/>
      </c:lineChart>
      <c:catAx>
        <c:axId val="1730367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30368608"/>
        <c:crosses val="autoZero"/>
        <c:auto val="1"/>
        <c:lblAlgn val="ctr"/>
        <c:lblOffset val="100"/>
        <c:noMultiLvlLbl val="0"/>
      </c:catAx>
      <c:valAx>
        <c:axId val="1730368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30367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'f3'!$B$1</c:f>
              <c:strCache>
                <c:ptCount val="1"/>
                <c:pt idx="0">
                  <c:v>Agricoltura, silvicoltura e pesca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'f3'!$A$2:$A$21</c:f>
              <c:strCache>
                <c:ptCount val="20"/>
                <c:pt idx="0">
                  <c:v>Basilicata</c:v>
                </c:pt>
                <c:pt idx="1">
                  <c:v>Molise</c:v>
                </c:pt>
                <c:pt idx="2">
                  <c:v>Trentino-Alto Adige</c:v>
                </c:pt>
                <c:pt idx="3">
                  <c:v>Sardegna</c:v>
                </c:pt>
                <c:pt idx="4">
                  <c:v>Puglia</c:v>
                </c:pt>
                <c:pt idx="5">
                  <c:v>Umbria</c:v>
                </c:pt>
                <c:pt idx="6">
                  <c:v>Abruzzo</c:v>
                </c:pt>
                <c:pt idx="7">
                  <c:v>Calabria</c:v>
                </c:pt>
                <c:pt idx="8">
                  <c:v>Sicilia</c:v>
                </c:pt>
                <c:pt idx="9">
                  <c:v>Marche</c:v>
                </c:pt>
                <c:pt idx="10">
                  <c:v>Veneto</c:v>
                </c:pt>
                <c:pt idx="11">
                  <c:v>Friuli Venezia Giulia</c:v>
                </c:pt>
                <c:pt idx="12">
                  <c:v>Valle d'Aosta</c:v>
                </c:pt>
                <c:pt idx="13">
                  <c:v>Emilia-Romagna</c:v>
                </c:pt>
                <c:pt idx="14">
                  <c:v>Piemonte</c:v>
                </c:pt>
                <c:pt idx="15">
                  <c:v>Toscana</c:v>
                </c:pt>
                <c:pt idx="16">
                  <c:v>Campania</c:v>
                </c:pt>
                <c:pt idx="17">
                  <c:v>Lazio</c:v>
                </c:pt>
                <c:pt idx="18">
                  <c:v>Liguria</c:v>
                </c:pt>
                <c:pt idx="19">
                  <c:v>Lombardia</c:v>
                </c:pt>
              </c:strCache>
            </c:strRef>
          </c:cat>
          <c:val>
            <c:numRef>
              <c:f>'f3'!$B$2:$B$21</c:f>
              <c:numCache>
                <c:formatCode>General</c:formatCode>
                <c:ptCount val="20"/>
                <c:pt idx="0">
                  <c:v>17619</c:v>
                </c:pt>
                <c:pt idx="1">
                  <c:v>8723</c:v>
                </c:pt>
                <c:pt idx="2">
                  <c:v>27909</c:v>
                </c:pt>
                <c:pt idx="3">
                  <c:v>34013</c:v>
                </c:pt>
                <c:pt idx="4">
                  <c:v>73701</c:v>
                </c:pt>
                <c:pt idx="5">
                  <c:v>15536</c:v>
                </c:pt>
                <c:pt idx="6">
                  <c:v>24291</c:v>
                </c:pt>
                <c:pt idx="7">
                  <c:v>30869</c:v>
                </c:pt>
                <c:pt idx="8">
                  <c:v>75963</c:v>
                </c:pt>
                <c:pt idx="9">
                  <c:v>21762</c:v>
                </c:pt>
                <c:pt idx="10">
                  <c:v>61582</c:v>
                </c:pt>
                <c:pt idx="11">
                  <c:v>12338</c:v>
                </c:pt>
                <c:pt idx="12">
                  <c:v>1458</c:v>
                </c:pt>
                <c:pt idx="13">
                  <c:v>50857</c:v>
                </c:pt>
                <c:pt idx="14">
                  <c:v>47001</c:v>
                </c:pt>
                <c:pt idx="15">
                  <c:v>38595</c:v>
                </c:pt>
                <c:pt idx="16">
                  <c:v>54702</c:v>
                </c:pt>
                <c:pt idx="17">
                  <c:v>40172</c:v>
                </c:pt>
                <c:pt idx="18">
                  <c:v>9075</c:v>
                </c:pt>
                <c:pt idx="19">
                  <c:v>42123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DC-445D-8B8D-F33EF9491881}"/>
            </c:ext>
          </c:extLst>
        </c:ser>
        <c:ser>
          <c:idx val="1"/>
          <c:order val="1"/>
          <c:tx>
            <c:strRef>
              <c:f>'f3'!$C$1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'f3'!$A$2:$A$21</c:f>
              <c:strCache>
                <c:ptCount val="20"/>
                <c:pt idx="0">
                  <c:v>Basilicata</c:v>
                </c:pt>
                <c:pt idx="1">
                  <c:v>Molise</c:v>
                </c:pt>
                <c:pt idx="2">
                  <c:v>Trentino-Alto Adige</c:v>
                </c:pt>
                <c:pt idx="3">
                  <c:v>Sardegna</c:v>
                </c:pt>
                <c:pt idx="4">
                  <c:v>Puglia</c:v>
                </c:pt>
                <c:pt idx="5">
                  <c:v>Umbria</c:v>
                </c:pt>
                <c:pt idx="6">
                  <c:v>Abruzzo</c:v>
                </c:pt>
                <c:pt idx="7">
                  <c:v>Calabria</c:v>
                </c:pt>
                <c:pt idx="8">
                  <c:v>Sicilia</c:v>
                </c:pt>
                <c:pt idx="9">
                  <c:v>Marche</c:v>
                </c:pt>
                <c:pt idx="10">
                  <c:v>Veneto</c:v>
                </c:pt>
                <c:pt idx="11">
                  <c:v>Friuli Venezia Giulia</c:v>
                </c:pt>
                <c:pt idx="12">
                  <c:v>Valle d'Aosta</c:v>
                </c:pt>
                <c:pt idx="13">
                  <c:v>Emilia-Romagna</c:v>
                </c:pt>
                <c:pt idx="14">
                  <c:v>Piemonte</c:v>
                </c:pt>
                <c:pt idx="15">
                  <c:v>Toscana</c:v>
                </c:pt>
                <c:pt idx="16">
                  <c:v>Campania</c:v>
                </c:pt>
                <c:pt idx="17">
                  <c:v>Lazio</c:v>
                </c:pt>
                <c:pt idx="18">
                  <c:v>Liguria</c:v>
                </c:pt>
                <c:pt idx="19">
                  <c:v>Lombardia</c:v>
                </c:pt>
              </c:strCache>
            </c:strRef>
          </c:cat>
          <c:val>
            <c:numRef>
              <c:f>'f3'!$C$2:$C$21</c:f>
              <c:numCache>
                <c:formatCode>General</c:formatCode>
                <c:ptCount val="20"/>
                <c:pt idx="0">
                  <c:v>4377</c:v>
                </c:pt>
                <c:pt idx="1">
                  <c:v>2346</c:v>
                </c:pt>
                <c:pt idx="2">
                  <c:v>9387</c:v>
                </c:pt>
                <c:pt idx="3">
                  <c:v>11104</c:v>
                </c:pt>
                <c:pt idx="4">
                  <c:v>27676</c:v>
                </c:pt>
                <c:pt idx="5">
                  <c:v>8663</c:v>
                </c:pt>
                <c:pt idx="6">
                  <c:v>13301</c:v>
                </c:pt>
                <c:pt idx="7">
                  <c:v>12975</c:v>
                </c:pt>
                <c:pt idx="8">
                  <c:v>32762</c:v>
                </c:pt>
                <c:pt idx="9">
                  <c:v>18856</c:v>
                </c:pt>
                <c:pt idx="10">
                  <c:v>52798</c:v>
                </c:pt>
                <c:pt idx="11">
                  <c:v>10120</c:v>
                </c:pt>
                <c:pt idx="12">
                  <c:v>895</c:v>
                </c:pt>
                <c:pt idx="13">
                  <c:v>45205</c:v>
                </c:pt>
                <c:pt idx="14">
                  <c:v>39015</c:v>
                </c:pt>
                <c:pt idx="15">
                  <c:v>49290</c:v>
                </c:pt>
                <c:pt idx="16">
                  <c:v>46305</c:v>
                </c:pt>
                <c:pt idx="17">
                  <c:v>30206</c:v>
                </c:pt>
                <c:pt idx="18">
                  <c:v>11362</c:v>
                </c:pt>
                <c:pt idx="19">
                  <c:v>99699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DC-445D-8B8D-F33EF9491881}"/>
            </c:ext>
          </c:extLst>
        </c:ser>
        <c:ser>
          <c:idx val="2"/>
          <c:order val="2"/>
          <c:tx>
            <c:strRef>
              <c:f>'f3'!$D$1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'f3'!$A$2:$A$21</c:f>
              <c:strCache>
                <c:ptCount val="20"/>
                <c:pt idx="0">
                  <c:v>Basilicata</c:v>
                </c:pt>
                <c:pt idx="1">
                  <c:v>Molise</c:v>
                </c:pt>
                <c:pt idx="2">
                  <c:v>Trentino-Alto Adige</c:v>
                </c:pt>
                <c:pt idx="3">
                  <c:v>Sardegna</c:v>
                </c:pt>
                <c:pt idx="4">
                  <c:v>Puglia</c:v>
                </c:pt>
                <c:pt idx="5">
                  <c:v>Umbria</c:v>
                </c:pt>
                <c:pt idx="6">
                  <c:v>Abruzzo</c:v>
                </c:pt>
                <c:pt idx="7">
                  <c:v>Calabria</c:v>
                </c:pt>
                <c:pt idx="8">
                  <c:v>Sicilia</c:v>
                </c:pt>
                <c:pt idx="9">
                  <c:v>Marche</c:v>
                </c:pt>
                <c:pt idx="10">
                  <c:v>Veneto</c:v>
                </c:pt>
                <c:pt idx="11">
                  <c:v>Friuli Venezia Giulia</c:v>
                </c:pt>
                <c:pt idx="12">
                  <c:v>Valle d'Aosta</c:v>
                </c:pt>
                <c:pt idx="13">
                  <c:v>Emilia-Romagna</c:v>
                </c:pt>
                <c:pt idx="14">
                  <c:v>Piemonte</c:v>
                </c:pt>
                <c:pt idx="15">
                  <c:v>Toscana</c:v>
                </c:pt>
                <c:pt idx="16">
                  <c:v>Campania</c:v>
                </c:pt>
                <c:pt idx="17">
                  <c:v>Lazio</c:v>
                </c:pt>
                <c:pt idx="18">
                  <c:v>Liguria</c:v>
                </c:pt>
                <c:pt idx="19">
                  <c:v>Lombardia</c:v>
                </c:pt>
              </c:strCache>
            </c:strRef>
          </c:cat>
          <c:val>
            <c:numRef>
              <c:f>'f3'!$D$2:$D$21</c:f>
              <c:numCache>
                <c:formatCode>General</c:formatCode>
                <c:ptCount val="20"/>
                <c:pt idx="0">
                  <c:v>6496</c:v>
                </c:pt>
                <c:pt idx="1">
                  <c:v>4006</c:v>
                </c:pt>
                <c:pt idx="2">
                  <c:v>15144</c:v>
                </c:pt>
                <c:pt idx="3">
                  <c:v>22757</c:v>
                </c:pt>
                <c:pt idx="4">
                  <c:v>45097</c:v>
                </c:pt>
                <c:pt idx="5">
                  <c:v>12107</c:v>
                </c:pt>
                <c:pt idx="6">
                  <c:v>19215</c:v>
                </c:pt>
                <c:pt idx="7">
                  <c:v>21918</c:v>
                </c:pt>
                <c:pt idx="8">
                  <c:v>52470</c:v>
                </c:pt>
                <c:pt idx="9">
                  <c:v>19173</c:v>
                </c:pt>
                <c:pt idx="10">
                  <c:v>65692</c:v>
                </c:pt>
                <c:pt idx="11">
                  <c:v>15218</c:v>
                </c:pt>
                <c:pt idx="12">
                  <c:v>2405</c:v>
                </c:pt>
                <c:pt idx="13">
                  <c:v>70115</c:v>
                </c:pt>
                <c:pt idx="14">
                  <c:v>65278</c:v>
                </c:pt>
                <c:pt idx="15">
                  <c:v>57258</c:v>
                </c:pt>
                <c:pt idx="16">
                  <c:v>76016</c:v>
                </c:pt>
                <c:pt idx="17">
                  <c:v>82805</c:v>
                </c:pt>
                <c:pt idx="18">
                  <c:v>29728</c:v>
                </c:pt>
                <c:pt idx="19">
                  <c:v>144364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DC-445D-8B8D-F33EF9491881}"/>
            </c:ext>
          </c:extLst>
        </c:ser>
        <c:ser>
          <c:idx val="3"/>
          <c:order val="3"/>
          <c:tx>
            <c:strRef>
              <c:f>'f3'!$E$1</c:f>
              <c:strCache>
                <c:ptCount val="1"/>
                <c:pt idx="0">
                  <c:v>Commercio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'f3'!$A$2:$A$21</c:f>
              <c:strCache>
                <c:ptCount val="20"/>
                <c:pt idx="0">
                  <c:v>Basilicata</c:v>
                </c:pt>
                <c:pt idx="1">
                  <c:v>Molise</c:v>
                </c:pt>
                <c:pt idx="2">
                  <c:v>Trentino-Alto Adige</c:v>
                </c:pt>
                <c:pt idx="3">
                  <c:v>Sardegna</c:v>
                </c:pt>
                <c:pt idx="4">
                  <c:v>Puglia</c:v>
                </c:pt>
                <c:pt idx="5">
                  <c:v>Umbria</c:v>
                </c:pt>
                <c:pt idx="6">
                  <c:v>Abruzzo</c:v>
                </c:pt>
                <c:pt idx="7">
                  <c:v>Calabria</c:v>
                </c:pt>
                <c:pt idx="8">
                  <c:v>Sicilia</c:v>
                </c:pt>
                <c:pt idx="9">
                  <c:v>Marche</c:v>
                </c:pt>
                <c:pt idx="10">
                  <c:v>Veneto</c:v>
                </c:pt>
                <c:pt idx="11">
                  <c:v>Friuli Venezia Giulia</c:v>
                </c:pt>
                <c:pt idx="12">
                  <c:v>Valle d'Aosta</c:v>
                </c:pt>
                <c:pt idx="13">
                  <c:v>Emilia-Romagna</c:v>
                </c:pt>
                <c:pt idx="14">
                  <c:v>Piemonte</c:v>
                </c:pt>
                <c:pt idx="15">
                  <c:v>Toscana</c:v>
                </c:pt>
                <c:pt idx="16">
                  <c:v>Campania</c:v>
                </c:pt>
                <c:pt idx="17">
                  <c:v>Lazio</c:v>
                </c:pt>
                <c:pt idx="18">
                  <c:v>Liguria</c:v>
                </c:pt>
                <c:pt idx="19">
                  <c:v>Lombardia</c:v>
                </c:pt>
              </c:strCache>
            </c:strRef>
          </c:cat>
          <c:val>
            <c:numRef>
              <c:f>'f3'!$E$2:$E$21</c:f>
              <c:numCache>
                <c:formatCode>General</c:formatCode>
                <c:ptCount val="20"/>
                <c:pt idx="0">
                  <c:v>11969</c:v>
                </c:pt>
                <c:pt idx="1">
                  <c:v>6917</c:v>
                </c:pt>
                <c:pt idx="2">
                  <c:v>15542</c:v>
                </c:pt>
                <c:pt idx="3">
                  <c:v>36860</c:v>
                </c:pt>
                <c:pt idx="4">
                  <c:v>98410</c:v>
                </c:pt>
                <c:pt idx="5">
                  <c:v>20117</c:v>
                </c:pt>
                <c:pt idx="6">
                  <c:v>31951</c:v>
                </c:pt>
                <c:pt idx="7">
                  <c:v>54425</c:v>
                </c:pt>
                <c:pt idx="8">
                  <c:v>122713</c:v>
                </c:pt>
                <c:pt idx="9">
                  <c:v>30474</c:v>
                </c:pt>
                <c:pt idx="10">
                  <c:v>94974</c:v>
                </c:pt>
                <c:pt idx="11">
                  <c:v>19500</c:v>
                </c:pt>
                <c:pt idx="12">
                  <c:v>1875</c:v>
                </c:pt>
                <c:pt idx="13">
                  <c:v>88006</c:v>
                </c:pt>
                <c:pt idx="14">
                  <c:v>91138</c:v>
                </c:pt>
                <c:pt idx="15">
                  <c:v>88159</c:v>
                </c:pt>
                <c:pt idx="16">
                  <c:v>190741</c:v>
                </c:pt>
                <c:pt idx="17">
                  <c:v>133365</c:v>
                </c:pt>
                <c:pt idx="18">
                  <c:v>37652</c:v>
                </c:pt>
                <c:pt idx="19">
                  <c:v>193542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AC-456C-963F-A7FEF886085B}"/>
            </c:ext>
          </c:extLst>
        </c:ser>
        <c:ser>
          <c:idx val="4"/>
          <c:order val="4"/>
          <c:tx>
            <c:strRef>
              <c:f>'f3'!$F$1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'f3'!$A$2:$A$21</c:f>
              <c:strCache>
                <c:ptCount val="20"/>
                <c:pt idx="0">
                  <c:v>Basilicata</c:v>
                </c:pt>
                <c:pt idx="1">
                  <c:v>Molise</c:v>
                </c:pt>
                <c:pt idx="2">
                  <c:v>Trentino-Alto Adige</c:v>
                </c:pt>
                <c:pt idx="3">
                  <c:v>Sardegna</c:v>
                </c:pt>
                <c:pt idx="4">
                  <c:v>Puglia</c:v>
                </c:pt>
                <c:pt idx="5">
                  <c:v>Umbria</c:v>
                </c:pt>
                <c:pt idx="6">
                  <c:v>Abruzzo</c:v>
                </c:pt>
                <c:pt idx="7">
                  <c:v>Calabria</c:v>
                </c:pt>
                <c:pt idx="8">
                  <c:v>Sicilia</c:v>
                </c:pt>
                <c:pt idx="9">
                  <c:v>Marche</c:v>
                </c:pt>
                <c:pt idx="10">
                  <c:v>Veneto</c:v>
                </c:pt>
                <c:pt idx="11">
                  <c:v>Friuli Venezia Giulia</c:v>
                </c:pt>
                <c:pt idx="12">
                  <c:v>Valle d'Aosta</c:v>
                </c:pt>
                <c:pt idx="13">
                  <c:v>Emilia-Romagna</c:v>
                </c:pt>
                <c:pt idx="14">
                  <c:v>Piemonte</c:v>
                </c:pt>
                <c:pt idx="15">
                  <c:v>Toscana</c:v>
                </c:pt>
                <c:pt idx="16">
                  <c:v>Campania</c:v>
                </c:pt>
                <c:pt idx="17">
                  <c:v>Lazio</c:v>
                </c:pt>
                <c:pt idx="18">
                  <c:v>Liguria</c:v>
                </c:pt>
                <c:pt idx="19">
                  <c:v>Lombardia</c:v>
                </c:pt>
              </c:strCache>
            </c:strRef>
          </c:cat>
          <c:val>
            <c:numRef>
              <c:f>'f3'!$F$2:$F$21</c:f>
              <c:numCache>
                <c:formatCode>General</c:formatCode>
                <c:ptCount val="20"/>
                <c:pt idx="0">
                  <c:v>14182</c:v>
                </c:pt>
                <c:pt idx="1">
                  <c:v>8802</c:v>
                </c:pt>
                <c:pt idx="2">
                  <c:v>40438</c:v>
                </c:pt>
                <c:pt idx="3">
                  <c:v>48365</c:v>
                </c:pt>
                <c:pt idx="4">
                  <c:v>101026</c:v>
                </c:pt>
                <c:pt idx="5">
                  <c:v>28775</c:v>
                </c:pt>
                <c:pt idx="6">
                  <c:v>44790</c:v>
                </c:pt>
                <c:pt idx="7">
                  <c:v>48181</c:v>
                </c:pt>
                <c:pt idx="8">
                  <c:v>120263</c:v>
                </c:pt>
                <c:pt idx="9">
                  <c:v>49254</c:v>
                </c:pt>
                <c:pt idx="10">
                  <c:v>168356</c:v>
                </c:pt>
                <c:pt idx="11">
                  <c:v>36400</c:v>
                </c:pt>
                <c:pt idx="12">
                  <c:v>4743</c:v>
                </c:pt>
                <c:pt idx="13">
                  <c:v>162012</c:v>
                </c:pt>
                <c:pt idx="14">
                  <c:v>156374</c:v>
                </c:pt>
                <c:pt idx="15">
                  <c:v>140502</c:v>
                </c:pt>
                <c:pt idx="16">
                  <c:v>174893</c:v>
                </c:pt>
                <c:pt idx="17">
                  <c:v>231089</c:v>
                </c:pt>
                <c:pt idx="18">
                  <c:v>61196</c:v>
                </c:pt>
                <c:pt idx="19">
                  <c:v>406287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C6-48E2-8362-A8DFE39556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99112015"/>
        <c:axId val="1826913839"/>
      </c:barChart>
      <c:catAx>
        <c:axId val="699112015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26913839"/>
        <c:crosses val="autoZero"/>
        <c:auto val="0"/>
        <c:lblAlgn val="ctr"/>
        <c:lblOffset val="100"/>
        <c:noMultiLvlLbl val="0"/>
      </c:catAx>
      <c:valAx>
        <c:axId val="1826913839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6991120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'f4'!$B$1</c:f>
              <c:strCache>
                <c:ptCount val="1"/>
                <c:pt idx="0">
                  <c:v>Ditta individuale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'f4'!$A$2:$A$21</c:f>
              <c:strCache>
                <c:ptCount val="20"/>
                <c:pt idx="0">
                  <c:v>Lombardia</c:v>
                </c:pt>
                <c:pt idx="1">
                  <c:v>Emilia-Romagna</c:v>
                </c:pt>
                <c:pt idx="2">
                  <c:v>Umbria</c:v>
                </c:pt>
                <c:pt idx="3">
                  <c:v>Toscana</c:v>
                </c:pt>
                <c:pt idx="4">
                  <c:v>Veneto</c:v>
                </c:pt>
                <c:pt idx="5">
                  <c:v>Friuli Venezia Giulia</c:v>
                </c:pt>
                <c:pt idx="6">
                  <c:v>Valle d'Aosta</c:v>
                </c:pt>
                <c:pt idx="7">
                  <c:v>Marche</c:v>
                </c:pt>
                <c:pt idx="8">
                  <c:v>Sardegna</c:v>
                </c:pt>
                <c:pt idx="9">
                  <c:v>Lazio</c:v>
                </c:pt>
                <c:pt idx="10">
                  <c:v>Piemonte</c:v>
                </c:pt>
                <c:pt idx="11">
                  <c:v>Sicilia</c:v>
                </c:pt>
                <c:pt idx="12">
                  <c:v>Liguria</c:v>
                </c:pt>
                <c:pt idx="13">
                  <c:v>Puglia</c:v>
                </c:pt>
                <c:pt idx="14">
                  <c:v>Calabria</c:v>
                </c:pt>
                <c:pt idx="15">
                  <c:v>Campania</c:v>
                </c:pt>
                <c:pt idx="16">
                  <c:v>Abruzzo</c:v>
                </c:pt>
                <c:pt idx="17">
                  <c:v>Basilicata</c:v>
                </c:pt>
                <c:pt idx="18">
                  <c:v>Trentino-Alto Adige</c:v>
                </c:pt>
                <c:pt idx="19">
                  <c:v>Molise</c:v>
                </c:pt>
              </c:strCache>
            </c:strRef>
          </c:cat>
          <c:val>
            <c:numRef>
              <c:f>'f4'!$B$2:$B$21</c:f>
              <c:numCache>
                <c:formatCode>General</c:formatCode>
                <c:ptCount val="20"/>
                <c:pt idx="0">
                  <c:v>29297</c:v>
                </c:pt>
                <c:pt idx="1">
                  <c:v>38392</c:v>
                </c:pt>
                <c:pt idx="2">
                  <c:v>11749</c:v>
                </c:pt>
                <c:pt idx="3">
                  <c:v>29352</c:v>
                </c:pt>
                <c:pt idx="4">
                  <c:v>47340</c:v>
                </c:pt>
                <c:pt idx="5">
                  <c:v>9488</c:v>
                </c:pt>
                <c:pt idx="6">
                  <c:v>1169</c:v>
                </c:pt>
                <c:pt idx="7">
                  <c:v>17523</c:v>
                </c:pt>
                <c:pt idx="8">
                  <c:v>27954</c:v>
                </c:pt>
                <c:pt idx="9">
                  <c:v>32834</c:v>
                </c:pt>
                <c:pt idx="10">
                  <c:v>39540</c:v>
                </c:pt>
                <c:pt idx="11">
                  <c:v>64382</c:v>
                </c:pt>
                <c:pt idx="12">
                  <c:v>7942</c:v>
                </c:pt>
                <c:pt idx="13">
                  <c:v>65841</c:v>
                </c:pt>
                <c:pt idx="14">
                  <c:v>27521</c:v>
                </c:pt>
                <c:pt idx="15">
                  <c:v>49473</c:v>
                </c:pt>
                <c:pt idx="16">
                  <c:v>22240</c:v>
                </c:pt>
                <c:pt idx="17">
                  <c:v>16105</c:v>
                </c:pt>
                <c:pt idx="18">
                  <c:v>25947</c:v>
                </c:pt>
                <c:pt idx="19">
                  <c:v>8162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C6-4C02-B8AE-4F9F1FF38DFD}"/>
            </c:ext>
          </c:extLst>
        </c:ser>
        <c:ser>
          <c:idx val="1"/>
          <c:order val="1"/>
          <c:tx>
            <c:strRef>
              <c:f>'f4'!$C$1</c:f>
              <c:strCache>
                <c:ptCount val="1"/>
                <c:pt idx="0">
                  <c:v>Società di persone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'f4'!$A$2:$A$21</c:f>
              <c:strCache>
                <c:ptCount val="20"/>
                <c:pt idx="0">
                  <c:v>Lombardia</c:v>
                </c:pt>
                <c:pt idx="1">
                  <c:v>Emilia-Romagna</c:v>
                </c:pt>
                <c:pt idx="2">
                  <c:v>Umbria</c:v>
                </c:pt>
                <c:pt idx="3">
                  <c:v>Toscana</c:v>
                </c:pt>
                <c:pt idx="4">
                  <c:v>Veneto</c:v>
                </c:pt>
                <c:pt idx="5">
                  <c:v>Friuli Venezia Giulia</c:v>
                </c:pt>
                <c:pt idx="6">
                  <c:v>Valle d'Aosta</c:v>
                </c:pt>
                <c:pt idx="7">
                  <c:v>Marche</c:v>
                </c:pt>
                <c:pt idx="8">
                  <c:v>Sardegna</c:v>
                </c:pt>
                <c:pt idx="9">
                  <c:v>Lazio</c:v>
                </c:pt>
                <c:pt idx="10">
                  <c:v>Piemonte</c:v>
                </c:pt>
                <c:pt idx="11">
                  <c:v>Sicilia</c:v>
                </c:pt>
                <c:pt idx="12">
                  <c:v>Liguria</c:v>
                </c:pt>
                <c:pt idx="13">
                  <c:v>Puglia</c:v>
                </c:pt>
                <c:pt idx="14">
                  <c:v>Calabria</c:v>
                </c:pt>
                <c:pt idx="15">
                  <c:v>Campania</c:v>
                </c:pt>
                <c:pt idx="16">
                  <c:v>Abruzzo</c:v>
                </c:pt>
                <c:pt idx="17">
                  <c:v>Basilicata</c:v>
                </c:pt>
                <c:pt idx="18">
                  <c:v>Trentino-Alto Adige</c:v>
                </c:pt>
                <c:pt idx="19">
                  <c:v>Molise</c:v>
                </c:pt>
              </c:strCache>
            </c:strRef>
          </c:cat>
          <c:val>
            <c:numRef>
              <c:f>'f4'!$C$2:$C$21</c:f>
              <c:numCache>
                <c:formatCode>General</c:formatCode>
                <c:ptCount val="20"/>
                <c:pt idx="0">
                  <c:v>9803</c:v>
                </c:pt>
                <c:pt idx="1">
                  <c:v>10063</c:v>
                </c:pt>
                <c:pt idx="2">
                  <c:v>2783</c:v>
                </c:pt>
                <c:pt idx="3">
                  <c:v>5866</c:v>
                </c:pt>
                <c:pt idx="4">
                  <c:v>11497</c:v>
                </c:pt>
                <c:pt idx="5">
                  <c:v>2256</c:v>
                </c:pt>
                <c:pt idx="6">
                  <c:v>246</c:v>
                </c:pt>
                <c:pt idx="7">
                  <c:v>3325</c:v>
                </c:pt>
                <c:pt idx="8">
                  <c:v>4617</c:v>
                </c:pt>
                <c:pt idx="9">
                  <c:v>3707</c:v>
                </c:pt>
                <c:pt idx="10">
                  <c:v>6036</c:v>
                </c:pt>
                <c:pt idx="11">
                  <c:v>4547</c:v>
                </c:pt>
                <c:pt idx="12">
                  <c:v>687</c:v>
                </c:pt>
                <c:pt idx="13">
                  <c:v>3365</c:v>
                </c:pt>
                <c:pt idx="14">
                  <c:v>1305</c:v>
                </c:pt>
                <c:pt idx="15">
                  <c:v>1397</c:v>
                </c:pt>
                <c:pt idx="16">
                  <c:v>1148</c:v>
                </c:pt>
                <c:pt idx="17">
                  <c:v>696</c:v>
                </c:pt>
                <c:pt idx="18">
                  <c:v>1298</c:v>
                </c:pt>
                <c:pt idx="19">
                  <c:v>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C6-4C02-B8AE-4F9F1FF38DFD}"/>
            </c:ext>
          </c:extLst>
        </c:ser>
        <c:ser>
          <c:idx val="2"/>
          <c:order val="2"/>
          <c:tx>
            <c:strRef>
              <c:f>'f4'!$D$1</c:f>
              <c:strCache>
                <c:ptCount val="1"/>
                <c:pt idx="0">
                  <c:v>Società di capitali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'f4'!$A$2:$A$21</c:f>
              <c:strCache>
                <c:ptCount val="20"/>
                <c:pt idx="0">
                  <c:v>Lombardia</c:v>
                </c:pt>
                <c:pt idx="1">
                  <c:v>Emilia-Romagna</c:v>
                </c:pt>
                <c:pt idx="2">
                  <c:v>Umbria</c:v>
                </c:pt>
                <c:pt idx="3">
                  <c:v>Toscana</c:v>
                </c:pt>
                <c:pt idx="4">
                  <c:v>Veneto</c:v>
                </c:pt>
                <c:pt idx="5">
                  <c:v>Friuli Venezia Giulia</c:v>
                </c:pt>
                <c:pt idx="6">
                  <c:v>Valle d'Aosta</c:v>
                </c:pt>
                <c:pt idx="7">
                  <c:v>Marche</c:v>
                </c:pt>
                <c:pt idx="8">
                  <c:v>Sardegna</c:v>
                </c:pt>
                <c:pt idx="9">
                  <c:v>Lazio</c:v>
                </c:pt>
                <c:pt idx="10">
                  <c:v>Piemonte</c:v>
                </c:pt>
                <c:pt idx="11">
                  <c:v>Sicilia</c:v>
                </c:pt>
                <c:pt idx="12">
                  <c:v>Liguria</c:v>
                </c:pt>
                <c:pt idx="13">
                  <c:v>Puglia</c:v>
                </c:pt>
                <c:pt idx="14">
                  <c:v>Calabria</c:v>
                </c:pt>
                <c:pt idx="15">
                  <c:v>Campania</c:v>
                </c:pt>
                <c:pt idx="16">
                  <c:v>Abruzzo</c:v>
                </c:pt>
                <c:pt idx="17">
                  <c:v>Basilicata</c:v>
                </c:pt>
                <c:pt idx="18">
                  <c:v>Trentino-Alto Adige</c:v>
                </c:pt>
                <c:pt idx="19">
                  <c:v>Molise</c:v>
                </c:pt>
              </c:strCache>
            </c:strRef>
          </c:cat>
          <c:val>
            <c:numRef>
              <c:f>'f4'!$D$2:$D$21</c:f>
              <c:numCache>
                <c:formatCode>General</c:formatCode>
                <c:ptCount val="20"/>
                <c:pt idx="0">
                  <c:v>1994</c:v>
                </c:pt>
                <c:pt idx="1">
                  <c:v>1305</c:v>
                </c:pt>
                <c:pt idx="2">
                  <c:v>635</c:v>
                </c:pt>
                <c:pt idx="3">
                  <c:v>2451</c:v>
                </c:pt>
                <c:pt idx="4">
                  <c:v>1715</c:v>
                </c:pt>
                <c:pt idx="5">
                  <c:v>342</c:v>
                </c:pt>
                <c:pt idx="6">
                  <c:v>13</c:v>
                </c:pt>
                <c:pt idx="7">
                  <c:v>501</c:v>
                </c:pt>
                <c:pt idx="8">
                  <c:v>640</c:v>
                </c:pt>
                <c:pt idx="9">
                  <c:v>2368</c:v>
                </c:pt>
                <c:pt idx="10">
                  <c:v>684</c:v>
                </c:pt>
                <c:pt idx="11">
                  <c:v>2524</c:v>
                </c:pt>
                <c:pt idx="12">
                  <c:v>153</c:v>
                </c:pt>
                <c:pt idx="13">
                  <c:v>2564</c:v>
                </c:pt>
                <c:pt idx="14">
                  <c:v>1076</c:v>
                </c:pt>
                <c:pt idx="15">
                  <c:v>2372</c:v>
                </c:pt>
                <c:pt idx="16">
                  <c:v>508</c:v>
                </c:pt>
                <c:pt idx="17">
                  <c:v>471</c:v>
                </c:pt>
                <c:pt idx="18">
                  <c:v>321</c:v>
                </c:pt>
                <c:pt idx="19">
                  <c:v>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C6-4C02-B8AE-4F9F1FF38DFD}"/>
            </c:ext>
          </c:extLst>
        </c:ser>
        <c:ser>
          <c:idx val="3"/>
          <c:order val="3"/>
          <c:tx>
            <c:strRef>
              <c:f>'f4'!$E$1</c:f>
              <c:strCache>
                <c:ptCount val="1"/>
                <c:pt idx="0">
                  <c:v>Altre forme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'f4'!$A$2:$A$21</c:f>
              <c:strCache>
                <c:ptCount val="20"/>
                <c:pt idx="0">
                  <c:v>Lombardia</c:v>
                </c:pt>
                <c:pt idx="1">
                  <c:v>Emilia-Romagna</c:v>
                </c:pt>
                <c:pt idx="2">
                  <c:v>Umbria</c:v>
                </c:pt>
                <c:pt idx="3">
                  <c:v>Toscana</c:v>
                </c:pt>
                <c:pt idx="4">
                  <c:v>Veneto</c:v>
                </c:pt>
                <c:pt idx="5">
                  <c:v>Friuli Venezia Giulia</c:v>
                </c:pt>
                <c:pt idx="6">
                  <c:v>Valle d'Aosta</c:v>
                </c:pt>
                <c:pt idx="7">
                  <c:v>Marche</c:v>
                </c:pt>
                <c:pt idx="8">
                  <c:v>Sardegna</c:v>
                </c:pt>
                <c:pt idx="9">
                  <c:v>Lazio</c:v>
                </c:pt>
                <c:pt idx="10">
                  <c:v>Piemonte</c:v>
                </c:pt>
                <c:pt idx="11">
                  <c:v>Sicilia</c:v>
                </c:pt>
                <c:pt idx="12">
                  <c:v>Liguria</c:v>
                </c:pt>
                <c:pt idx="13">
                  <c:v>Puglia</c:v>
                </c:pt>
                <c:pt idx="14">
                  <c:v>Calabria</c:v>
                </c:pt>
                <c:pt idx="15">
                  <c:v>Campania</c:v>
                </c:pt>
                <c:pt idx="16">
                  <c:v>Abruzzo</c:v>
                </c:pt>
                <c:pt idx="17">
                  <c:v>Basilicata</c:v>
                </c:pt>
                <c:pt idx="18">
                  <c:v>Trentino-Alto Adige</c:v>
                </c:pt>
                <c:pt idx="19">
                  <c:v>Molise</c:v>
                </c:pt>
              </c:strCache>
            </c:strRef>
          </c:cat>
          <c:val>
            <c:numRef>
              <c:f>'f4'!$E$2:$E$21</c:f>
              <c:numCache>
                <c:formatCode>General</c:formatCode>
                <c:ptCount val="20"/>
                <c:pt idx="0">
                  <c:v>314</c:v>
                </c:pt>
                <c:pt idx="1">
                  <c:v>640</c:v>
                </c:pt>
                <c:pt idx="2">
                  <c:v>177</c:v>
                </c:pt>
                <c:pt idx="3">
                  <c:v>357</c:v>
                </c:pt>
                <c:pt idx="4">
                  <c:v>545</c:v>
                </c:pt>
                <c:pt idx="5">
                  <c:v>138</c:v>
                </c:pt>
                <c:pt idx="6">
                  <c:v>29</c:v>
                </c:pt>
                <c:pt idx="7">
                  <c:v>233</c:v>
                </c:pt>
                <c:pt idx="8">
                  <c:v>508</c:v>
                </c:pt>
                <c:pt idx="9">
                  <c:v>569</c:v>
                </c:pt>
                <c:pt idx="10">
                  <c:v>429</c:v>
                </c:pt>
                <c:pt idx="11">
                  <c:v>2819</c:v>
                </c:pt>
                <c:pt idx="12">
                  <c:v>143</c:v>
                </c:pt>
                <c:pt idx="13">
                  <c:v>1205</c:v>
                </c:pt>
                <c:pt idx="14">
                  <c:v>528</c:v>
                </c:pt>
                <c:pt idx="15">
                  <c:v>769</c:v>
                </c:pt>
                <c:pt idx="16">
                  <c:v>204</c:v>
                </c:pt>
                <c:pt idx="17">
                  <c:v>183</c:v>
                </c:pt>
                <c:pt idx="18">
                  <c:v>292</c:v>
                </c:pt>
                <c:pt idx="19">
                  <c:v>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C6-4C02-B8AE-4F9F1FF38D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34065087"/>
        <c:axId val="93123808"/>
      </c:barChart>
      <c:catAx>
        <c:axId val="19340650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3123808"/>
        <c:crosses val="autoZero"/>
        <c:auto val="0"/>
        <c:lblAlgn val="ctr"/>
        <c:lblOffset val="100"/>
        <c:noMultiLvlLbl val="0"/>
      </c:catAx>
      <c:valAx>
        <c:axId val="93123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340650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'f5'!$B$1</c:f>
              <c:strCache>
                <c:ptCount val="1"/>
                <c:pt idx="0">
                  <c:v>Iscrizioni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'f5'!$A$2:$A$21</c:f>
              <c:strCache>
                <c:ptCount val="20"/>
                <c:pt idx="0">
                  <c:v>Marche</c:v>
                </c:pt>
                <c:pt idx="1">
                  <c:v>Sicilia</c:v>
                </c:pt>
                <c:pt idx="2">
                  <c:v>Calabria</c:v>
                </c:pt>
                <c:pt idx="3">
                  <c:v>Puglia</c:v>
                </c:pt>
                <c:pt idx="4">
                  <c:v>Campania</c:v>
                </c:pt>
                <c:pt idx="5">
                  <c:v>Sardegna</c:v>
                </c:pt>
                <c:pt idx="6">
                  <c:v>Abruzzo</c:v>
                </c:pt>
                <c:pt idx="7">
                  <c:v>Emilia-Romagna</c:v>
                </c:pt>
                <c:pt idx="8">
                  <c:v>Umbria</c:v>
                </c:pt>
                <c:pt idx="9">
                  <c:v>Molise</c:v>
                </c:pt>
                <c:pt idx="10">
                  <c:v>Veneto</c:v>
                </c:pt>
                <c:pt idx="11">
                  <c:v>Liguria</c:v>
                </c:pt>
                <c:pt idx="12">
                  <c:v>Lombardia</c:v>
                </c:pt>
                <c:pt idx="13">
                  <c:v>Friuli Venezia Giulia</c:v>
                </c:pt>
                <c:pt idx="14">
                  <c:v>Piemonte</c:v>
                </c:pt>
                <c:pt idx="15">
                  <c:v>Valle d'Aosta</c:v>
                </c:pt>
                <c:pt idx="16">
                  <c:v>Toscana</c:v>
                </c:pt>
                <c:pt idx="17">
                  <c:v>Trentino-Alto Adige</c:v>
                </c:pt>
                <c:pt idx="18">
                  <c:v>Lazio</c:v>
                </c:pt>
                <c:pt idx="19">
                  <c:v>Basilicata</c:v>
                </c:pt>
              </c:strCache>
            </c:strRef>
          </c:cat>
          <c:val>
            <c:numRef>
              <c:f>'f5'!$B$2:$B$21</c:f>
              <c:numCache>
                <c:formatCode>General</c:formatCode>
                <c:ptCount val="20"/>
                <c:pt idx="0">
                  <c:v>559</c:v>
                </c:pt>
                <c:pt idx="1">
                  <c:v>1917</c:v>
                </c:pt>
                <c:pt idx="2">
                  <c:v>872</c:v>
                </c:pt>
                <c:pt idx="3">
                  <c:v>1830</c:v>
                </c:pt>
                <c:pt idx="4">
                  <c:v>1338</c:v>
                </c:pt>
                <c:pt idx="5">
                  <c:v>738</c:v>
                </c:pt>
                <c:pt idx="6">
                  <c:v>567</c:v>
                </c:pt>
                <c:pt idx="7">
                  <c:v>1061</c:v>
                </c:pt>
                <c:pt idx="8">
                  <c:v>400</c:v>
                </c:pt>
                <c:pt idx="9">
                  <c:v>171</c:v>
                </c:pt>
                <c:pt idx="10">
                  <c:v>1772</c:v>
                </c:pt>
                <c:pt idx="11">
                  <c:v>261</c:v>
                </c:pt>
                <c:pt idx="12">
                  <c:v>1071</c:v>
                </c:pt>
                <c:pt idx="13">
                  <c:v>384</c:v>
                </c:pt>
                <c:pt idx="14">
                  <c:v>1294</c:v>
                </c:pt>
                <c:pt idx="15">
                  <c:v>44</c:v>
                </c:pt>
                <c:pt idx="16">
                  <c:v>1323</c:v>
                </c:pt>
                <c:pt idx="17">
                  <c:v>791</c:v>
                </c:pt>
                <c:pt idx="18">
                  <c:v>1813</c:v>
                </c:pt>
                <c:pt idx="19">
                  <c:v>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DB-42B5-BADA-1D444C2AA49B}"/>
            </c:ext>
          </c:extLst>
        </c:ser>
        <c:ser>
          <c:idx val="1"/>
          <c:order val="1"/>
          <c:tx>
            <c:strRef>
              <c:f>'f5'!$C$1</c:f>
              <c:strCache>
                <c:ptCount val="1"/>
                <c:pt idx="0">
                  <c:v>Cessazioni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'f5'!$A$2:$A$21</c:f>
              <c:strCache>
                <c:ptCount val="20"/>
                <c:pt idx="0">
                  <c:v>Marche</c:v>
                </c:pt>
                <c:pt idx="1">
                  <c:v>Sicilia</c:v>
                </c:pt>
                <c:pt idx="2">
                  <c:v>Calabria</c:v>
                </c:pt>
                <c:pt idx="3">
                  <c:v>Puglia</c:v>
                </c:pt>
                <c:pt idx="4">
                  <c:v>Campania</c:v>
                </c:pt>
                <c:pt idx="5">
                  <c:v>Sardegna</c:v>
                </c:pt>
                <c:pt idx="6">
                  <c:v>Abruzzo</c:v>
                </c:pt>
                <c:pt idx="7">
                  <c:v>Emilia-Romagna</c:v>
                </c:pt>
                <c:pt idx="8">
                  <c:v>Umbria</c:v>
                </c:pt>
                <c:pt idx="9">
                  <c:v>Molise</c:v>
                </c:pt>
                <c:pt idx="10">
                  <c:v>Veneto</c:v>
                </c:pt>
                <c:pt idx="11">
                  <c:v>Liguria</c:v>
                </c:pt>
                <c:pt idx="12">
                  <c:v>Lombardia</c:v>
                </c:pt>
                <c:pt idx="13">
                  <c:v>Friuli Venezia Giulia</c:v>
                </c:pt>
                <c:pt idx="14">
                  <c:v>Piemonte</c:v>
                </c:pt>
                <c:pt idx="15">
                  <c:v>Valle d'Aosta</c:v>
                </c:pt>
                <c:pt idx="16">
                  <c:v>Toscana</c:v>
                </c:pt>
                <c:pt idx="17">
                  <c:v>Trentino-Alto Adige</c:v>
                </c:pt>
                <c:pt idx="18">
                  <c:v>Lazio</c:v>
                </c:pt>
                <c:pt idx="19">
                  <c:v>Basilicata</c:v>
                </c:pt>
              </c:strCache>
            </c:strRef>
          </c:cat>
          <c:val>
            <c:numRef>
              <c:f>'f5'!$C$2:$C$21</c:f>
              <c:numCache>
                <c:formatCode>General</c:formatCode>
                <c:ptCount val="20"/>
                <c:pt idx="0">
                  <c:v>1613</c:v>
                </c:pt>
                <c:pt idx="1">
                  <c:v>4818</c:v>
                </c:pt>
                <c:pt idx="2">
                  <c:v>2140</c:v>
                </c:pt>
                <c:pt idx="3">
                  <c:v>4488</c:v>
                </c:pt>
                <c:pt idx="4">
                  <c:v>3217</c:v>
                </c:pt>
                <c:pt idx="5">
                  <c:v>1738</c:v>
                </c:pt>
                <c:pt idx="6">
                  <c:v>1324</c:v>
                </c:pt>
                <c:pt idx="7">
                  <c:v>2454</c:v>
                </c:pt>
                <c:pt idx="8">
                  <c:v>884</c:v>
                </c:pt>
                <c:pt idx="9">
                  <c:v>367</c:v>
                </c:pt>
                <c:pt idx="10">
                  <c:v>3388</c:v>
                </c:pt>
                <c:pt idx="11">
                  <c:v>492</c:v>
                </c:pt>
                <c:pt idx="12">
                  <c:v>1977</c:v>
                </c:pt>
                <c:pt idx="13">
                  <c:v>684</c:v>
                </c:pt>
                <c:pt idx="14">
                  <c:v>2290</c:v>
                </c:pt>
                <c:pt idx="15">
                  <c:v>60</c:v>
                </c:pt>
                <c:pt idx="16">
                  <c:v>1768</c:v>
                </c:pt>
                <c:pt idx="17">
                  <c:v>1032</c:v>
                </c:pt>
                <c:pt idx="18">
                  <c:v>2280</c:v>
                </c:pt>
                <c:pt idx="19">
                  <c:v>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DB-42B5-BADA-1D444C2AA4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34065087"/>
        <c:axId val="93123808"/>
      </c:barChart>
      <c:catAx>
        <c:axId val="19340650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3123808"/>
        <c:crosses val="autoZero"/>
        <c:auto val="0"/>
        <c:lblAlgn val="ctr"/>
        <c:lblOffset val="100"/>
        <c:noMultiLvlLbl val="0"/>
      </c:catAx>
      <c:valAx>
        <c:axId val="93123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340650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4519669867856118E-2"/>
          <c:y val="0.13876810996109762"/>
          <c:w val="0.9326369608423225"/>
          <c:h val="0.66424100027328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'f6'!$B$1</c:f>
              <c:strCache>
                <c:ptCount val="1"/>
                <c:pt idx="0">
                  <c:v>addetti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'f6'!$A$2:$A$16</c:f>
              <c:strCache>
                <c:ptCount val="15"/>
                <c:pt idx="0">
                  <c:v>Lavorazione e conservazione di carne e produzione di prodotti a base di carne</c:v>
                </c:pt>
                <c:pt idx="1">
                  <c:v>Lavorazione e conservazione di pesce, crostacei e molluschi</c:v>
                </c:pt>
                <c:pt idx="2">
                  <c:v>Lavorazione e conservazione di frutta e ortaggi</c:v>
                </c:pt>
                <c:pt idx="3">
                  <c:v>Produzione di oli e grassi vegetali e animali</c:v>
                </c:pt>
                <c:pt idx="4">
                  <c:v>Industria lattiero-casearia</c:v>
                </c:pt>
                <c:pt idx="5">
                  <c:v>Lavorazione delle granaglie, produzione di amidi e di prodotti amidacei</c:v>
                </c:pt>
                <c:pt idx="6">
                  <c:v>Produzione di prodotti da forno e farinacei</c:v>
                </c:pt>
                <c:pt idx="7">
                  <c:v>Produzione di altri prodotti alimentari</c:v>
                </c:pt>
                <c:pt idx="8">
                  <c:v>Produzione di prodotti per l'alimentazione degli animali</c:v>
                </c:pt>
                <c:pt idx="9">
                  <c:v>Distillazione, rettifica e miscelatura degli alcolici  </c:v>
                </c:pt>
                <c:pt idx="10">
                  <c:v>Produzione di vini da uve  </c:v>
                </c:pt>
                <c:pt idx="11">
                  <c:v>Produzione di sidro e di altri vini a base di frutta  </c:v>
                </c:pt>
                <c:pt idx="12">
                  <c:v>Produzione di altre bevande fermentate non distillate  </c:v>
                </c:pt>
                <c:pt idx="13">
                  <c:v>Produzione di birra  </c:v>
                </c:pt>
                <c:pt idx="14">
                  <c:v>Industria delle bibite analcoliche, delle acque minerali e di altre acque in bottiglia  </c:v>
                </c:pt>
              </c:strCache>
            </c:strRef>
          </c:cat>
          <c:val>
            <c:numRef>
              <c:f>'f6'!$B$2:$B$16</c:f>
              <c:numCache>
                <c:formatCode>0.0</c:formatCode>
                <c:ptCount val="15"/>
                <c:pt idx="0">
                  <c:v>15.132968322985965</c:v>
                </c:pt>
                <c:pt idx="1">
                  <c:v>1.6003142321689696</c:v>
                </c:pt>
                <c:pt idx="2">
                  <c:v>8.6095545293038178</c:v>
                </c:pt>
                <c:pt idx="3">
                  <c:v>2.4666137696056412</c:v>
                </c:pt>
                <c:pt idx="4">
                  <c:v>11.037128355252987</c:v>
                </c:pt>
                <c:pt idx="5">
                  <c:v>2.6334593693473995</c:v>
                </c:pt>
                <c:pt idx="6">
                  <c:v>38.531339164760844</c:v>
                </c:pt>
                <c:pt idx="7">
                  <c:v>18.124214150029452</c:v>
                </c:pt>
                <c:pt idx="8">
                  <c:v>1.8644081065449192</c:v>
                </c:pt>
                <c:pt idx="9">
                  <c:v>14.355326043560336</c:v>
                </c:pt>
                <c:pt idx="10">
                  <c:v>44.729530945357709</c:v>
                </c:pt>
                <c:pt idx="11">
                  <c:v>1.373615724823344E-2</c:v>
                </c:pt>
                <c:pt idx="12">
                  <c:v>1.8016411679658277</c:v>
                </c:pt>
                <c:pt idx="13">
                  <c:v>12.742526755224102</c:v>
                </c:pt>
                <c:pt idx="14">
                  <c:v>26.312226972676918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56-41C7-A0F2-14929054C5F3}"/>
            </c:ext>
          </c:extLst>
        </c:ser>
        <c:ser>
          <c:idx val="1"/>
          <c:order val="1"/>
          <c:tx>
            <c:strRef>
              <c:f>'f6'!$C$1</c:f>
              <c:strCache>
                <c:ptCount val="1"/>
                <c:pt idx="0">
                  <c:v>imprese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'f6'!$A$2:$A$16</c:f>
              <c:strCache>
                <c:ptCount val="15"/>
                <c:pt idx="0">
                  <c:v>Lavorazione e conservazione di carne e produzione di prodotti a base di carne</c:v>
                </c:pt>
                <c:pt idx="1">
                  <c:v>Lavorazione e conservazione di pesce, crostacei e molluschi</c:v>
                </c:pt>
                <c:pt idx="2">
                  <c:v>Lavorazione e conservazione di frutta e ortaggi</c:v>
                </c:pt>
                <c:pt idx="3">
                  <c:v>Produzione di oli e grassi vegetali e animali</c:v>
                </c:pt>
                <c:pt idx="4">
                  <c:v>Industria lattiero-casearia</c:v>
                </c:pt>
                <c:pt idx="5">
                  <c:v>Lavorazione delle granaglie, produzione di amidi e di prodotti amidacei</c:v>
                </c:pt>
                <c:pt idx="6">
                  <c:v>Produzione di prodotti da forno e farinacei</c:v>
                </c:pt>
                <c:pt idx="7">
                  <c:v>Produzione di altri prodotti alimentari</c:v>
                </c:pt>
                <c:pt idx="8">
                  <c:v>Produzione di prodotti per l'alimentazione degli animali</c:v>
                </c:pt>
                <c:pt idx="9">
                  <c:v>Distillazione, rettifica e miscelatura degli alcolici  </c:v>
                </c:pt>
                <c:pt idx="10">
                  <c:v>Produzione di vini da uve  </c:v>
                </c:pt>
                <c:pt idx="11">
                  <c:v>Produzione di sidro e di altri vini a base di frutta  </c:v>
                </c:pt>
                <c:pt idx="12">
                  <c:v>Produzione di altre bevande fermentate non distillate  </c:v>
                </c:pt>
                <c:pt idx="13">
                  <c:v>Produzione di birra  </c:v>
                </c:pt>
                <c:pt idx="14">
                  <c:v>Industria delle bibite analcoliche, delle acque minerali e di altre acque in bottiglia  </c:v>
                </c:pt>
              </c:strCache>
            </c:strRef>
          </c:cat>
          <c:val>
            <c:numRef>
              <c:f>'f6'!$C$2:$C$16</c:f>
              <c:numCache>
                <c:formatCode>0.0</c:formatCode>
                <c:ptCount val="15"/>
                <c:pt idx="0">
                  <c:v>6.7577593668851241</c:v>
                </c:pt>
                <c:pt idx="1">
                  <c:v>0.86352582333786743</c:v>
                </c:pt>
                <c:pt idx="2">
                  <c:v>3.4005193520464947</c:v>
                </c:pt>
                <c:pt idx="3">
                  <c:v>5.4717447755657229</c:v>
                </c:pt>
                <c:pt idx="4">
                  <c:v>6.2919912616957259</c:v>
                </c:pt>
                <c:pt idx="5">
                  <c:v>2.2257944849758871</c:v>
                </c:pt>
                <c:pt idx="6">
                  <c:v>59.981039528461324</c:v>
                </c:pt>
                <c:pt idx="7">
                  <c:v>14.065784592555955</c:v>
                </c:pt>
                <c:pt idx="8">
                  <c:v>0.94184081447590773</c:v>
                </c:pt>
                <c:pt idx="9">
                  <c:v>18.065303631370156</c:v>
                </c:pt>
                <c:pt idx="10">
                  <c:v>47.177296307598418</c:v>
                </c:pt>
                <c:pt idx="11">
                  <c:v>0.15257857796765334</c:v>
                </c:pt>
                <c:pt idx="12">
                  <c:v>1.8309429356118401</c:v>
                </c:pt>
                <c:pt idx="13">
                  <c:v>26.945376869087578</c:v>
                </c:pt>
                <c:pt idx="14">
                  <c:v>5.7369545315837653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56-41C7-A0F2-14929054C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9"/>
        <c:overlap val="-27"/>
        <c:axId val="1262355344"/>
        <c:axId val="1262360336"/>
      </c:barChart>
      <c:scatterChart>
        <c:scatterStyle val="lineMarker"/>
        <c:varyColors val="0"/>
        <c:ser>
          <c:idx val="2"/>
          <c:order val="2"/>
          <c:tx>
            <c:strRef>
              <c:f>'f6'!$D$1</c:f>
              <c:strCache>
                <c:ptCount val="1"/>
                <c:pt idx="0">
                  <c:v>addetti per impresa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xVal>
            <c:strRef>
              <c:f>'f6'!$A$2:$A$16</c:f>
              <c:strCache>
                <c:ptCount val="15"/>
                <c:pt idx="0">
                  <c:v>Lavorazione e conservazione di carne e produzione di prodotti a base di carne</c:v>
                </c:pt>
                <c:pt idx="1">
                  <c:v>Lavorazione e conservazione di pesce, crostacei e molluschi</c:v>
                </c:pt>
                <c:pt idx="2">
                  <c:v>Lavorazione e conservazione di frutta e ortaggi</c:v>
                </c:pt>
                <c:pt idx="3">
                  <c:v>Produzione di oli e grassi vegetali e animali</c:v>
                </c:pt>
                <c:pt idx="4">
                  <c:v>Industria lattiero-casearia</c:v>
                </c:pt>
                <c:pt idx="5">
                  <c:v>Lavorazione delle granaglie, produzione di amidi e di prodotti amidacei</c:v>
                </c:pt>
                <c:pt idx="6">
                  <c:v>Produzione di prodotti da forno e farinacei</c:v>
                </c:pt>
                <c:pt idx="7">
                  <c:v>Produzione di altri prodotti alimentari</c:v>
                </c:pt>
                <c:pt idx="8">
                  <c:v>Produzione di prodotti per l'alimentazione degli animali</c:v>
                </c:pt>
                <c:pt idx="9">
                  <c:v>Distillazione, rettifica e miscelatura degli alcolici  </c:v>
                </c:pt>
                <c:pt idx="10">
                  <c:v>Produzione di vini da uve  </c:v>
                </c:pt>
                <c:pt idx="11">
                  <c:v>Produzione di sidro e di altri vini a base di frutta  </c:v>
                </c:pt>
                <c:pt idx="12">
                  <c:v>Produzione di altre bevande fermentate non distillate  </c:v>
                </c:pt>
                <c:pt idx="13">
                  <c:v>Produzione di birra  </c:v>
                </c:pt>
                <c:pt idx="14">
                  <c:v>Industria delle bibite analcoliche, delle acque minerali e di altre acque in bottiglia  </c:v>
                </c:pt>
              </c:strCache>
            </c:strRef>
          </c:xVal>
          <c:yVal>
            <c:numRef>
              <c:f>'f6'!$D$2:$D$16</c:f>
              <c:numCache>
                <c:formatCode>0</c:formatCode>
                <c:ptCount val="15"/>
                <c:pt idx="0">
                  <c:v>19.689932906373894</c:v>
                </c:pt>
                <c:pt idx="1">
                  <c:v>16.294940334128878</c:v>
                </c:pt>
                <c:pt idx="2">
                  <c:v>22.26169696969697</c:v>
                </c:pt>
                <c:pt idx="3">
                  <c:v>3.9636760828625235</c:v>
                </c:pt>
                <c:pt idx="4">
                  <c:v>15.423779888634131</c:v>
                </c:pt>
                <c:pt idx="5">
                  <c:v>10.403138888888888</c:v>
                </c:pt>
                <c:pt idx="6">
                  <c:v>5.6483675783397471</c:v>
                </c:pt>
                <c:pt idx="7">
                  <c:v>11.329690842490843</c:v>
                </c:pt>
                <c:pt idx="8">
                  <c:v>17.405492341356673</c:v>
                </c:pt>
                <c:pt idx="9">
                  <c:v>10.009425675675676</c:v>
                </c:pt>
                <c:pt idx="10">
                  <c:v>11.942703751617076</c:v>
                </c:pt>
                <c:pt idx="11">
                  <c:v>1.1339999999999999</c:v>
                </c:pt>
                <c:pt idx="12">
                  <c:v>12.394666666666666</c:v>
                </c:pt>
                <c:pt idx="13">
                  <c:v>5.9567950169875425</c:v>
                </c:pt>
                <c:pt idx="14">
                  <c:v>57.772021276595744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756-41C7-A0F2-14929054C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2348272"/>
        <c:axId val="1382316368"/>
      </c:scatterChart>
      <c:catAx>
        <c:axId val="1262355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2360336"/>
        <c:crosses val="autoZero"/>
        <c:auto val="1"/>
        <c:lblAlgn val="ctr"/>
        <c:lblOffset val="100"/>
        <c:noMultiLvlLbl val="0"/>
      </c:catAx>
      <c:valAx>
        <c:axId val="1262360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2355344"/>
        <c:crosses val="autoZero"/>
        <c:crossBetween val="between"/>
        <c:majorUnit val="10"/>
        <c:minorUnit val="2"/>
      </c:valAx>
      <c:valAx>
        <c:axId val="1382316368"/>
        <c:scaling>
          <c:orientation val="minMax"/>
        </c:scaling>
        <c:delete val="0"/>
        <c:axPos val="r"/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62348272"/>
        <c:crosses val="max"/>
        <c:crossBetween val="midCat"/>
      </c:valAx>
      <c:valAx>
        <c:axId val="1262348272"/>
        <c:scaling>
          <c:orientation val="minMax"/>
        </c:scaling>
        <c:delete val="1"/>
        <c:axPos val="b"/>
        <c:majorTickMark val="none"/>
        <c:minorTickMark val="none"/>
        <c:tickLblPos val="nextTo"/>
        <c:crossAx val="13823163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'f7'!$A$2</c:f>
              <c:strCache>
                <c:ptCount val="1"/>
                <c:pt idx="0">
                  <c:v>Società di capitale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'f7'!$B$1:$E$1</c:f>
              <c:numCache>
                <c:formatCode>General</c:formatCode>
                <c:ptCount val="4"/>
                <c:pt idx="0">
                  <c:v>1995</c:v>
                </c:pt>
                <c:pt idx="1">
                  <c:v>2004</c:v>
                </c:pt>
                <c:pt idx="2">
                  <c:v>2014</c:v>
                </c:pt>
                <c:pt idx="3">
                  <c:v>2024</c:v>
                </c:pt>
              </c:numCache>
            </c:numRef>
          </c:cat>
          <c:val>
            <c:numRef>
              <c:f>'f7'!$B$2:$E$2</c:f>
              <c:numCache>
                <c:formatCode>#,##0</c:formatCode>
                <c:ptCount val="4"/>
                <c:pt idx="0">
                  <c:v>10877</c:v>
                </c:pt>
                <c:pt idx="1">
                  <c:v>14072</c:v>
                </c:pt>
                <c:pt idx="2">
                  <c:v>16958</c:v>
                </c:pt>
                <c:pt idx="3">
                  <c:v>22820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E9-4E0B-91B7-8756C25F04E6}"/>
            </c:ext>
          </c:extLst>
        </c:ser>
        <c:ser>
          <c:idx val="1"/>
          <c:order val="1"/>
          <c:tx>
            <c:strRef>
              <c:f>'f7'!$A$3</c:f>
              <c:strCache>
                <c:ptCount val="1"/>
                <c:pt idx="0">
                  <c:v>Società di persone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'f7'!$B$1:$E$1</c:f>
              <c:numCache>
                <c:formatCode>General</c:formatCode>
                <c:ptCount val="4"/>
                <c:pt idx="0">
                  <c:v>1995</c:v>
                </c:pt>
                <c:pt idx="1">
                  <c:v>2004</c:v>
                </c:pt>
                <c:pt idx="2">
                  <c:v>2014</c:v>
                </c:pt>
                <c:pt idx="3">
                  <c:v>2024</c:v>
                </c:pt>
              </c:numCache>
            </c:numRef>
          </c:cat>
          <c:val>
            <c:numRef>
              <c:f>'f7'!$B$3:$E$3</c:f>
              <c:numCache>
                <c:formatCode>#,##0</c:formatCode>
                <c:ptCount val="4"/>
                <c:pt idx="0">
                  <c:v>26202</c:v>
                </c:pt>
                <c:pt idx="1">
                  <c:v>32853</c:v>
                </c:pt>
                <c:pt idx="2">
                  <c:v>20813</c:v>
                </c:pt>
                <c:pt idx="3">
                  <c:v>16776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E9-4E0B-91B7-8756C25F04E6}"/>
            </c:ext>
          </c:extLst>
        </c:ser>
        <c:ser>
          <c:idx val="2"/>
          <c:order val="2"/>
          <c:tx>
            <c:strRef>
              <c:f>'f7'!$A$4</c:f>
              <c:strCache>
                <c:ptCount val="1"/>
                <c:pt idx="0">
                  <c:v>Ditte individuali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'f7'!$B$1:$E$1</c:f>
              <c:numCache>
                <c:formatCode>General</c:formatCode>
                <c:ptCount val="4"/>
                <c:pt idx="0">
                  <c:v>1995</c:v>
                </c:pt>
                <c:pt idx="1">
                  <c:v>2004</c:v>
                </c:pt>
                <c:pt idx="2">
                  <c:v>2014</c:v>
                </c:pt>
                <c:pt idx="3">
                  <c:v>2024</c:v>
                </c:pt>
              </c:numCache>
            </c:numRef>
          </c:cat>
          <c:val>
            <c:numRef>
              <c:f>'f7'!$B$4:$E$4</c:f>
              <c:numCache>
                <c:formatCode>#,##0</c:formatCode>
                <c:ptCount val="4"/>
                <c:pt idx="0">
                  <c:v>47305</c:v>
                </c:pt>
                <c:pt idx="1">
                  <c:v>58574</c:v>
                </c:pt>
                <c:pt idx="2">
                  <c:v>28418</c:v>
                </c:pt>
                <c:pt idx="3">
                  <c:v>24732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E9-4E0B-91B7-8756C25F04E6}"/>
            </c:ext>
          </c:extLst>
        </c:ser>
        <c:ser>
          <c:idx val="3"/>
          <c:order val="3"/>
          <c:tx>
            <c:strRef>
              <c:f>'f7'!$A$5</c:f>
              <c:strCache>
                <c:ptCount val="1"/>
                <c:pt idx="0">
                  <c:v>Altre forme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'f7'!$B$1:$E$1</c:f>
              <c:numCache>
                <c:formatCode>General</c:formatCode>
                <c:ptCount val="4"/>
                <c:pt idx="0">
                  <c:v>1995</c:v>
                </c:pt>
                <c:pt idx="1">
                  <c:v>2004</c:v>
                </c:pt>
                <c:pt idx="2">
                  <c:v>2014</c:v>
                </c:pt>
                <c:pt idx="3">
                  <c:v>2024</c:v>
                </c:pt>
              </c:numCache>
            </c:numRef>
          </c:cat>
          <c:val>
            <c:numRef>
              <c:f>'f7'!$B$5:$E$5</c:f>
              <c:numCache>
                <c:formatCode>#,##0</c:formatCode>
                <c:ptCount val="4"/>
                <c:pt idx="0">
                  <c:v>5405</c:v>
                </c:pt>
                <c:pt idx="1">
                  <c:v>3906</c:v>
                </c:pt>
                <c:pt idx="2">
                  <c:v>2922</c:v>
                </c:pt>
                <c:pt idx="3">
                  <c:v>2473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4E9-4E0B-91B7-8756C25F0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649230015"/>
        <c:axId val="1649214175"/>
      </c:barChart>
      <c:lineChart>
        <c:grouping val="stacked"/>
        <c:varyColors val="0"/>
        <c:ser>
          <c:idx val="5"/>
          <c:order val="5"/>
          <c:tx>
            <c:strRef>
              <c:f>'f7'!$A$7</c:f>
              <c:strCache>
                <c:ptCount val="1"/>
                <c:pt idx="0">
                  <c:v>Totale industria alimentare e bevande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6994821973342924E-2"/>
                  <c:y val="-3.957169097313643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4E9-4E0B-91B7-8756C25F04E6}"/>
                </c:ext>
              </c:extLst>
            </c:dLbl>
            <c:dLbl>
              <c:idx val="1"/>
              <c:layout>
                <c:manualLayout>
                  <c:x val="-4.4041454730170147E-2"/>
                  <c:y val="-4.352886007045007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4E9-4E0B-91B7-8756C25F04E6}"/>
                </c:ext>
              </c:extLst>
            </c:dLbl>
            <c:dLbl>
              <c:idx val="2"/>
              <c:layout>
                <c:manualLayout>
                  <c:x val="-4.2279796540963338E-2"/>
                  <c:y val="-3.56145218758228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4E9-4E0B-91B7-8756C25F04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'f7'!$B$1:$E$1</c:f>
              <c:numCache>
                <c:formatCode>General</c:formatCode>
                <c:ptCount val="4"/>
                <c:pt idx="0">
                  <c:v>1995</c:v>
                </c:pt>
                <c:pt idx="1">
                  <c:v>2004</c:v>
                </c:pt>
                <c:pt idx="2">
                  <c:v>2014</c:v>
                </c:pt>
                <c:pt idx="3">
                  <c:v>2024</c:v>
                </c:pt>
              </c:numCache>
            </c:numRef>
          </c:cat>
          <c:val>
            <c:numRef>
              <c:f>'f7'!$B$7:$E$7</c:f>
              <c:numCache>
                <c:formatCode>#,##0</c:formatCode>
                <c:ptCount val="4"/>
                <c:pt idx="0">
                  <c:v>89789</c:v>
                </c:pt>
                <c:pt idx="1">
                  <c:v>109405</c:v>
                </c:pt>
                <c:pt idx="2">
                  <c:v>69111</c:v>
                </c:pt>
                <c:pt idx="3">
                  <c:v>66801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4E9-4E0B-91B7-8756C25F0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9230015"/>
        <c:axId val="1649214175"/>
      </c:lineChart>
      <c:lineChart>
        <c:grouping val="stacked"/>
        <c:varyColors val="0"/>
        <c:ser>
          <c:idx val="4"/>
          <c:order val="4"/>
          <c:tx>
            <c:strRef>
              <c:f>'f7'!$A$6</c:f>
              <c:strCache>
                <c:ptCount val="1"/>
                <c:pt idx="0">
                  <c:v>% società di capitale su Tot.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4E9-4E0B-91B7-8756C25F04E6}"/>
                </c:ext>
              </c:extLst>
            </c:dLbl>
            <c:dLbl>
              <c:idx val="1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4E9-4E0B-91B7-8756C25F04E6}"/>
                </c:ext>
              </c:extLst>
            </c:dLbl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C4E9-4E0B-91B7-8756C25F04E6}"/>
                </c:ext>
              </c:extLst>
            </c:dLbl>
            <c:dLbl>
              <c:idx val="3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4E9-4E0B-91B7-8756C25F04E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'f7'!$B$1:$E$1</c:f>
              <c:numCache>
                <c:formatCode>General</c:formatCode>
                <c:ptCount val="4"/>
                <c:pt idx="0">
                  <c:v>1995</c:v>
                </c:pt>
                <c:pt idx="1">
                  <c:v>2004</c:v>
                </c:pt>
                <c:pt idx="2">
                  <c:v>2014</c:v>
                </c:pt>
                <c:pt idx="3">
                  <c:v>2024</c:v>
                </c:pt>
              </c:numCache>
            </c:numRef>
          </c:cat>
          <c:val>
            <c:numRef>
              <c:f>'f7'!$B$6:$E$6</c:f>
              <c:numCache>
                <c:formatCode>0.0</c:formatCode>
                <c:ptCount val="4"/>
                <c:pt idx="0">
                  <c:v>12.113956052523138</c:v>
                </c:pt>
                <c:pt idx="1">
                  <c:v>12.86230062611398</c:v>
                </c:pt>
                <c:pt idx="2">
                  <c:v>24.537338484467018</c:v>
                </c:pt>
                <c:pt idx="3">
                  <c:v>34.161165252017184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C4E9-4E0B-91B7-8756C25F0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49218015"/>
        <c:axId val="1649212735"/>
      </c:lineChart>
      <c:catAx>
        <c:axId val="1649230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49214175"/>
        <c:crosses val="autoZero"/>
        <c:auto val="1"/>
        <c:lblAlgn val="ctr"/>
        <c:lblOffset val="100"/>
        <c:noMultiLvlLbl val="0"/>
      </c:catAx>
      <c:valAx>
        <c:axId val="16492141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49230015"/>
        <c:crosses val="autoZero"/>
        <c:crossBetween val="between"/>
      </c:valAx>
      <c:valAx>
        <c:axId val="1649212735"/>
        <c:scaling>
          <c:orientation val="minMax"/>
        </c:scaling>
        <c:delete val="0"/>
        <c:axPos val="r"/>
        <c:numFmt formatCode="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49218015"/>
        <c:crosses val="max"/>
        <c:crossBetween val="between"/>
      </c:valAx>
      <c:catAx>
        <c:axId val="164921801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4921273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Alimentare</a:t>
            </a:r>
          </a:p>
        </c:rich>
      </c:tx>
      <c:layout>
        <c:manualLayout>
          <c:xMode val="edge"/>
          <c:yMode val="edge"/>
          <c:x val="0.35194763069053209"/>
          <c:y val="2.66075388026607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'f8'!$B$2</c:f>
              <c:strCache>
                <c:ptCount val="1"/>
                <c:pt idx="0">
                  <c:v>Società di capitale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'f8'!$A$3:$A$9</c:f>
              <c:numCache>
                <c:formatCode>General</c:formatCode>
                <c:ptCount val="7"/>
                <c:pt idx="0">
                  <c:v>2014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'f8'!$B$3:$B$9</c:f>
              <c:numCache>
                <c:formatCode>#,##0</c:formatCode>
                <c:ptCount val="7"/>
                <c:pt idx="0">
                  <c:v>11501</c:v>
                </c:pt>
                <c:pt idx="1">
                  <c:v>14636</c:v>
                </c:pt>
                <c:pt idx="2">
                  <c:v>15245</c:v>
                </c:pt>
                <c:pt idx="3">
                  <c:v>15611</c:v>
                </c:pt>
                <c:pt idx="4">
                  <c:v>15915</c:v>
                </c:pt>
                <c:pt idx="5">
                  <c:v>16245</c:v>
                </c:pt>
                <c:pt idx="6">
                  <c:v>16569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AD-40AD-B86A-5893E77EFF93}"/>
            </c:ext>
          </c:extLst>
        </c:ser>
        <c:ser>
          <c:idx val="1"/>
          <c:order val="1"/>
          <c:tx>
            <c:strRef>
              <c:f>'f8'!$C$2</c:f>
              <c:strCache>
                <c:ptCount val="1"/>
                <c:pt idx="0">
                  <c:v>Società di persone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'f8'!$A$3:$A$9</c:f>
              <c:numCache>
                <c:formatCode>General</c:formatCode>
                <c:ptCount val="7"/>
                <c:pt idx="0">
                  <c:v>2014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'f8'!$C$3:$C$9</c:f>
              <c:numCache>
                <c:formatCode>#,##0</c:formatCode>
                <c:ptCount val="7"/>
                <c:pt idx="0">
                  <c:v>17223</c:v>
                </c:pt>
                <c:pt idx="1">
                  <c:v>15652</c:v>
                </c:pt>
                <c:pt idx="2">
                  <c:v>15302</c:v>
                </c:pt>
                <c:pt idx="3">
                  <c:v>14918</c:v>
                </c:pt>
                <c:pt idx="4">
                  <c:v>14455</c:v>
                </c:pt>
                <c:pt idx="5">
                  <c:v>13802</c:v>
                </c:pt>
                <c:pt idx="6">
                  <c:v>13297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AD-40AD-B86A-5893E77EFF93}"/>
            </c:ext>
          </c:extLst>
        </c:ser>
        <c:ser>
          <c:idx val="2"/>
          <c:order val="2"/>
          <c:tx>
            <c:strRef>
              <c:f>'f8'!$D$2</c:f>
              <c:strCache>
                <c:ptCount val="1"/>
                <c:pt idx="0">
                  <c:v>Ditte individuali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'f8'!$A$3:$A$9</c:f>
              <c:numCache>
                <c:formatCode>General</c:formatCode>
                <c:ptCount val="7"/>
                <c:pt idx="0">
                  <c:v>2014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'f8'!$D$3:$D$9</c:f>
              <c:numCache>
                <c:formatCode>#,##0</c:formatCode>
                <c:ptCount val="7"/>
                <c:pt idx="0">
                  <c:v>27065</c:v>
                </c:pt>
                <c:pt idx="1">
                  <c:v>25945</c:v>
                </c:pt>
                <c:pt idx="2">
                  <c:v>25495</c:v>
                </c:pt>
                <c:pt idx="3">
                  <c:v>25254</c:v>
                </c:pt>
                <c:pt idx="4">
                  <c:v>24612</c:v>
                </c:pt>
                <c:pt idx="5">
                  <c:v>24037</c:v>
                </c:pt>
                <c:pt idx="6">
                  <c:v>23263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AD-40AD-B86A-5893E77EFF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373395856"/>
        <c:axId val="1373403536"/>
      </c:barChart>
      <c:lineChart>
        <c:grouping val="standard"/>
        <c:varyColors val="0"/>
        <c:ser>
          <c:idx val="3"/>
          <c:order val="3"/>
          <c:tx>
            <c:strRef>
              <c:f>'f8'!$E$2</c:f>
              <c:strCache>
                <c:ptCount val="1"/>
                <c:pt idx="0">
                  <c:v>Totale industria alimentare e bevande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'f8'!$A$3:$A$9</c:f>
              <c:numCache>
                <c:formatCode>General</c:formatCode>
                <c:ptCount val="7"/>
                <c:pt idx="0">
                  <c:v>2014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'f8'!$E$3:$E$9</c:f>
              <c:numCache>
                <c:formatCode>#,##0</c:formatCode>
                <c:ptCount val="7"/>
                <c:pt idx="0">
                  <c:v>57455</c:v>
                </c:pt>
                <c:pt idx="1">
                  <c:v>57917</c:v>
                </c:pt>
                <c:pt idx="2">
                  <c:v>57692</c:v>
                </c:pt>
                <c:pt idx="3">
                  <c:v>57421</c:v>
                </c:pt>
                <c:pt idx="4">
                  <c:v>56595</c:v>
                </c:pt>
                <c:pt idx="5">
                  <c:v>55651</c:v>
                </c:pt>
                <c:pt idx="6">
                  <c:v>54557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BAD-40AD-B86A-5893E77EFF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3395856"/>
        <c:axId val="1373403536"/>
      </c:lineChart>
      <c:lineChart>
        <c:grouping val="standard"/>
        <c:varyColors val="0"/>
        <c:ser>
          <c:idx val="4"/>
          <c:order val="4"/>
          <c:tx>
            <c:strRef>
              <c:f>'f8'!$F$2</c:f>
              <c:strCache>
                <c:ptCount val="1"/>
                <c:pt idx="0">
                  <c:v>% Soc. di capitale/su Tot.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'f8'!$A$3:$A$9</c:f>
              <c:numCache>
                <c:formatCode>General</c:formatCode>
                <c:ptCount val="7"/>
                <c:pt idx="0">
                  <c:v>2014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'f8'!$F$3:$F$9</c:f>
              <c:numCache>
                <c:formatCode>0.0</c:formatCode>
                <c:ptCount val="7"/>
                <c:pt idx="0">
                  <c:v>20.017404925593944</c:v>
                </c:pt>
                <c:pt idx="1">
                  <c:v>25.270645924340002</c:v>
                </c:pt>
                <c:pt idx="2">
                  <c:v>26.42480759897386</c:v>
                </c:pt>
                <c:pt idx="3">
                  <c:v>27.186917678201354</c:v>
                </c:pt>
                <c:pt idx="4">
                  <c:v>28.120858733103631</c:v>
                </c:pt>
                <c:pt idx="5">
                  <c:v>29.190850119494709</c:v>
                </c:pt>
                <c:pt idx="6">
                  <c:v>30.370071668163572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BAD-40AD-B86A-5893E77EFF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8714832"/>
        <c:axId val="1698686032"/>
      </c:lineChart>
      <c:catAx>
        <c:axId val="1373395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73403536"/>
        <c:crosses val="autoZero"/>
        <c:auto val="1"/>
        <c:lblAlgn val="ctr"/>
        <c:lblOffset val="100"/>
        <c:noMultiLvlLbl val="0"/>
      </c:catAx>
      <c:valAx>
        <c:axId val="1373403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73395856"/>
        <c:crosses val="autoZero"/>
        <c:crossBetween val="between"/>
      </c:valAx>
      <c:valAx>
        <c:axId val="1698686032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98714832"/>
        <c:crosses val="max"/>
        <c:crossBetween val="between"/>
      </c:valAx>
      <c:catAx>
        <c:axId val="16987148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9868603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b="1"/>
              <a:t>Bevande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'f8'!$J$2</c:f>
              <c:strCache>
                <c:ptCount val="1"/>
                <c:pt idx="0">
                  <c:v>SC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'f8'!$I$3:$I$9</c:f>
              <c:numCache>
                <c:formatCode>General</c:formatCode>
                <c:ptCount val="7"/>
                <c:pt idx="0">
                  <c:v>2014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'f8'!$J$3:$J$9</c:f>
              <c:numCache>
                <c:formatCode>#,##0</c:formatCode>
                <c:ptCount val="7"/>
                <c:pt idx="0">
                  <c:v>1593</c:v>
                </c:pt>
                <c:pt idx="1">
                  <c:v>1940</c:v>
                </c:pt>
                <c:pt idx="2">
                  <c:v>1964</c:v>
                </c:pt>
                <c:pt idx="3">
                  <c:v>2047</c:v>
                </c:pt>
                <c:pt idx="4">
                  <c:v>2087</c:v>
                </c:pt>
                <c:pt idx="5">
                  <c:v>2124</c:v>
                </c:pt>
                <c:pt idx="6">
                  <c:v>2111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14-414F-8237-CC11E1507B7A}"/>
            </c:ext>
          </c:extLst>
        </c:ser>
        <c:ser>
          <c:idx val="1"/>
          <c:order val="1"/>
          <c:tx>
            <c:strRef>
              <c:f>'f8'!$K$2</c:f>
              <c:strCache>
                <c:ptCount val="1"/>
                <c:pt idx="0">
                  <c:v>SP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'f8'!$I$3:$I$9</c:f>
              <c:numCache>
                <c:formatCode>General</c:formatCode>
                <c:ptCount val="7"/>
                <c:pt idx="0">
                  <c:v>2014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'f8'!$K$3:$K$9</c:f>
              <c:numCache>
                <c:formatCode>#,##0</c:formatCode>
                <c:ptCount val="7"/>
                <c:pt idx="0">
                  <c:v>856</c:v>
                </c:pt>
                <c:pt idx="1">
                  <c:v>772</c:v>
                </c:pt>
                <c:pt idx="2">
                  <c:v>760</c:v>
                </c:pt>
                <c:pt idx="3">
                  <c:v>749</c:v>
                </c:pt>
                <c:pt idx="4">
                  <c:v>723</c:v>
                </c:pt>
                <c:pt idx="5">
                  <c:v>709</c:v>
                </c:pt>
                <c:pt idx="6">
                  <c:v>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14-414F-8237-CC11E1507B7A}"/>
            </c:ext>
          </c:extLst>
        </c:ser>
        <c:ser>
          <c:idx val="2"/>
          <c:order val="2"/>
          <c:tx>
            <c:strRef>
              <c:f>'f8'!$L$2</c:f>
              <c:strCache>
                <c:ptCount val="1"/>
                <c:pt idx="0">
                  <c:v>DI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'f8'!$I$3:$I$9</c:f>
              <c:numCache>
                <c:formatCode>General</c:formatCode>
                <c:ptCount val="7"/>
                <c:pt idx="0">
                  <c:v>2014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'f8'!$L$3:$L$9</c:f>
              <c:numCache>
                <c:formatCode>#,##0</c:formatCode>
                <c:ptCount val="7"/>
                <c:pt idx="0">
                  <c:v>674</c:v>
                </c:pt>
                <c:pt idx="1">
                  <c:v>726</c:v>
                </c:pt>
                <c:pt idx="2">
                  <c:v>738</c:v>
                </c:pt>
                <c:pt idx="3">
                  <c:v>761</c:v>
                </c:pt>
                <c:pt idx="4">
                  <c:v>770</c:v>
                </c:pt>
                <c:pt idx="5">
                  <c:v>748</c:v>
                </c:pt>
                <c:pt idx="6">
                  <c:v>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14-414F-8237-CC11E1507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21019296"/>
        <c:axId val="1721026976"/>
      </c:barChart>
      <c:lineChart>
        <c:grouping val="standard"/>
        <c:varyColors val="0"/>
        <c:ser>
          <c:idx val="3"/>
          <c:order val="3"/>
          <c:tx>
            <c:strRef>
              <c:f>'f8'!$M$2</c:f>
              <c:strCache>
                <c:ptCount val="1"/>
                <c:pt idx="0">
                  <c:v>Totale industria alimentare e bevande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5"/>
              <c:layout>
                <c:manualLayout>
                  <c:x val="-1.5957450150245047E-2"/>
                  <c:y val="-2.62582056892778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514-414F-8237-CC11E1507B7A}"/>
                </c:ext>
              </c:extLst>
            </c:dLbl>
            <c:dLbl>
              <c:idx val="6"/>
              <c:layout>
                <c:manualLayout>
                  <c:x val="-1.5957450150245047E-2"/>
                  <c:y val="-4.0116239710172409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514-414F-8237-CC11E1507B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'f8'!$I$3:$I$9</c:f>
              <c:numCache>
                <c:formatCode>General</c:formatCode>
                <c:ptCount val="7"/>
                <c:pt idx="0">
                  <c:v>2014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'f8'!$M$3:$M$9</c:f>
              <c:numCache>
                <c:formatCode>#,##0</c:formatCode>
                <c:ptCount val="7"/>
                <c:pt idx="0">
                  <c:v>3358</c:v>
                </c:pt>
                <c:pt idx="1">
                  <c:v>3697</c:v>
                </c:pt>
                <c:pt idx="2">
                  <c:v>3732</c:v>
                </c:pt>
                <c:pt idx="3">
                  <c:v>3824</c:v>
                </c:pt>
                <c:pt idx="4">
                  <c:v>3849</c:v>
                </c:pt>
                <c:pt idx="5">
                  <c:v>3847</c:v>
                </c:pt>
                <c:pt idx="6">
                  <c:v>3759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514-414F-8237-CC11E1507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21019296"/>
        <c:axId val="1721026976"/>
      </c:lineChart>
      <c:lineChart>
        <c:grouping val="standard"/>
        <c:varyColors val="0"/>
        <c:ser>
          <c:idx val="4"/>
          <c:order val="4"/>
          <c:tx>
            <c:strRef>
              <c:f>'f8'!$N$2</c:f>
              <c:strCache>
                <c:ptCount val="1"/>
                <c:pt idx="0">
                  <c:v>% Soc. di capitale/su Tot.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layout>
                <c:manualLayout>
                  <c:x val="0"/>
                  <c:y val="2.62582056892778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514-414F-8237-CC11E1507B7A}"/>
                </c:ext>
              </c:extLst>
            </c:dLbl>
            <c:dLbl>
              <c:idx val="5"/>
              <c:layout>
                <c:manualLayout>
                  <c:x val="5.3191500500816826E-3"/>
                  <c:y val="1.31291028446389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514-414F-8237-CC11E1507B7A}"/>
                </c:ext>
              </c:extLst>
            </c:dLbl>
            <c:dLbl>
              <c:idx val="6"/>
              <c:layout>
                <c:manualLayout>
                  <c:x val="-1.8617025175285889E-2"/>
                  <c:y val="-2.18818380743982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514-414F-8237-CC11E1507B7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'f8'!$I$3:$I$9</c:f>
              <c:numCache>
                <c:formatCode>General</c:formatCode>
                <c:ptCount val="7"/>
                <c:pt idx="0">
                  <c:v>2014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</c:numCache>
            </c:numRef>
          </c:cat>
          <c:val>
            <c:numRef>
              <c:f>'f8'!$N$3:$N$9</c:f>
              <c:numCache>
                <c:formatCode>0.0</c:formatCode>
                <c:ptCount val="7"/>
                <c:pt idx="0">
                  <c:v>47.438951756998215</c:v>
                </c:pt>
                <c:pt idx="1">
                  <c:v>52.47497971328103</c:v>
                </c:pt>
                <c:pt idx="2">
                  <c:v>52.625937834941048</c:v>
                </c:pt>
                <c:pt idx="3">
                  <c:v>53.530334728033466</c:v>
                </c:pt>
                <c:pt idx="4">
                  <c:v>54.221875811899189</c:v>
                </c:pt>
                <c:pt idx="5">
                  <c:v>55.211853392253708</c:v>
                </c:pt>
                <c:pt idx="6">
                  <c:v>56.158552806597498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C514-414F-8237-CC11E1507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7185840"/>
        <c:axId val="1056908736"/>
      </c:lineChart>
      <c:catAx>
        <c:axId val="172101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21026976"/>
        <c:crosses val="autoZero"/>
        <c:auto val="1"/>
        <c:lblAlgn val="ctr"/>
        <c:lblOffset val="100"/>
        <c:noMultiLvlLbl val="0"/>
      </c:catAx>
      <c:valAx>
        <c:axId val="1721026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21019296"/>
        <c:crosses val="autoZero"/>
        <c:crossBetween val="between"/>
      </c:valAx>
      <c:valAx>
        <c:axId val="1056908736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57185840"/>
        <c:crosses val="max"/>
        <c:crossBetween val="between"/>
      </c:valAx>
      <c:catAx>
        <c:axId val="10571858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569087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_xlchart.v5.5</cx:f>
        <cx:nf>_xlchart.v5.4</cx:nf>
      </cx:strDim>
      <cx:numDim type="colorVal">
        <cx:f>_xlchart.v5.7</cx:f>
        <cx:nf>_xlchart.v5.6</cx:nf>
      </cx:numDim>
    </cx:data>
  </cx:chartData>
  <cx:chart>
    <cx:title pos="t" align="ctr" overlay="0">
      <cx:tx>
        <cx:txData>
          <cx:v>Imprese agricole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it-IT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Imprese agricole</a:t>
          </a:r>
        </a:p>
      </cx:txPr>
    </cx:title>
    <cx:plotArea>
      <cx:plotAreaRegion>
        <cx:series layoutId="regionMap" uniqueId="{2137A6DA-E864-4778-9DEE-2626B68E70A9}">
          <cx:tx>
            <cx:txData>
              <cx:f>_xlchart.v5.6</cx:f>
              <cx:v>%</cx:v>
            </cx:txData>
          </cx:tx>
          <cx:dataId val="0"/>
          <cx:layoutPr>
            <cx:geography cultureLanguage="it-IT" cultureRegion="IT" attribution="Con tecnologia Bing">
              <cx:geoCache provider="{E9337A44-BEBE-4D9F-B70C-5C5E7DAFC167}">
                <cx:binary>1Htbk5041uVfcfhlXoYsCUlIdHR9ES3g3PJup9OXFyKdToMAcZEQIH797FMuu9LZWV3VMZ6I8QmH
7SMhEFrae6+9ts4/75d/3DcPd+bFopvW/uN++fVlOY79P375xd6XD/rOnmh1bzrbfR5P7jv9S/f5
s7p/+OWTuZtVW/wSIkx/uS/vzPiwvPyff8LdiofurLu/G1XXXrsH4189WNeM9j/0Pdv14u6TVm2q
7GjU/Yh/fZlp1ai74FWn74r27uWLh3ZUo7/x/cOvL7+79uWLX57e8d+e/qKBCY7uE4yl9ISFRBAa
hvGXz8sXTdcWv3djfIIoRoxw/vWZF3caxn2Zz4u/MZ/fZnP36ZN5sBZe67d//338d+9w7D6BW5+8
fHHfuXY8LmMBK/rry/14B8vw8oWyXfKlJ+mOr7G/+e29f/kegf/555MGWIknLY9Aerpsf9X1bxht
jHKNCm4f2odV3b3YHr/9SKiiExwR+AjxBSmA5DFUBKASTESCfQ/Vfz2t5xH7k9s8AW5jTm5Ptj8Z
cFfqQXft+PB13X6AWbETFCEG/iF6Dit+EoO9hRgL9OVDvj76i3X9nQk9j9IfI58Ac+z4yWC5vWua
hxef/te/Ojv+SDtiJ5ygkDFMvi3+IzviJ0REMYe/nsfmb8/qeYCeDH+C0u3Jp5N//WQwnXX64535
9ENdHTuJQhRxRMIvIITfubr4hEcxjqKY/Q7Rk+D0t2b0PDyPhj6B5tjzsyFzt6ruq2f5AU4Nn8QC
RRHH6FmuEAIskeACP/FmZ381jT+B4suwpzDcrT8bCqpw5odaBz2hhIB5EPwcDuIkpoIgHsdfof8S
VM7+eh5/AsTXgU+hUMVPBsX5nQFa/3VZfoBFkBNCGSKM0eeQwOQE05CEImTfur8Q9y+I/PV0ngfk
67gneBybfzJAbsxxPdou+Fczdi/+9UkVPxKd6IRSTLng4JAeRXhIakKBRUyO7Y/x+C9n8zw4z97k
CVI3BqL8zxbnj3nN+CPDCQR5RjBn5HfjEU9REpQJisDAfvvg78H66+k8j8/XcU8ggeafzXY6e3/3
Q7UAckJZzCKBno0rYDaYMBGj+HlvdvPX83kekW8Dn0BybP/JMHmjP/7YUB+exBGLQIL5ngHj8ITG
CLgYe+LC/noCz2PwddwTCI7NPxkE//po3Lr+SD8VnoQhpzHE8S9R/ImfIifiGP6J+D1XeeKn/sZ8
nofk28AnmED7TwbJedco+yMDOz6JBA3hD/4WGh7Hd9A0Y1A1Iw5IPY7vfz2P55H4Ou4JEND8kwGR
3On+rv2huQg6AaGECUTp99GbnghKQQEjT8zh70zheRT+GPkEh2PHTwbElSt+rDaMIDWHpBDM4lkf
FZ1EOKYxZpAVHj9PDOOvp/M8JF/HPQHk2PyTASLvLBRYoHDzI4VGBEEayBLE7y9u6kkaEp0ggSkB
SeV7N/X35vI8Io/HPkEFun4yUJK75u7H8ikSgy7PQaSKgT0dP/8GCaE8YuC3vtjJEwnl70zoeVz+
GPkEFej4yVB5re6Ptcive/b/XkUh/IQJDqgw9jSGYFDpOXnCcf/GBJ4H4dvAJxhA+8+GAQjuDz+2
EIzAGzEQb79qu9+zXLAbQjCGAPLFbtATy3j9Nyb0J6B8G/kUFej4/xyWP6lOf+GcXwzju0v+2+I8
geI8YwyBCvLbB7jUY54bQkH42P61iviEan0tlv/5dJ5H5Ou476b+/7r2/ud1+W/HF1KIztlv5x4e
leb/c+9vLwhnMp4M/U/HJ76s1v7Try9xjI/x4dt5iuNNvssnHhWL/m3Uw50d4Rb4BJKUOIwJiymJ
QCl++WJ+OPaIIzfgHArElIqY0wjAazszlnAmA9gaYTCMcXLsOdqa7dxvXfQEshoSQ40FdOXjrb8d
O7nqGl907bf1+P37i9bpq061o/31JfCM/stVx9c7PpsAN2Exx1yAEifgOf393Ss42QIX4//dMT2s
YyxCWapxPq04uiN28pchXw61s3X2aG2eeRos3vGGjx4YIhGBBzmWvlEcCRwfJ/TogcXKi6EfYyQL
09hC6mJ4VWM+7+1AJmk1PyOhbhJRV1pObbXXbZjMi8bn3EfF1lSFP9hRo3d0qMbEmoBshEFjL+2E
URaIapSamuWu70OxRWv+ZlxrLNc1shlucnpbT7Pe59MbEBwvUe25zD3Hsqrr/oobzqR2U7UvgtVk
dYxs4sIsH4fqtWNDLscpcLelXe1rOPRhsOxnnfJldjfOh3mGiziQsVKzLE3k04CtmWqiIrFr20nf
LP1GlHMrI7741FZtuPPdoBKv5x3pRyqrRdTSjdUZpua6WdopaSsayUBhdlrraUgG2jFpV6bbpIOi
6RnTZbTtHZXc5eFeiGY8nWK6JMoOqJf5Qj+K2tgyaU2BtiEs+RlXGl+FFr9z7dDJBi/RztKGvCVd
HG9yo6ZJkpEEbwGgakNVs9wEmpvtWnJ2GCM370JW6UQ4hZM4Ks2+H9bpgQD2kwzwiM69WP35GAXN
je6GEq4JusNIUX/KJ2wOltd+w6d6TUVVOZXguV7SOjLxYaaVSad82Gi+JtRb00gSLjiZV83TuA1z
Da3duDdGdxnDVWrjlSY1XH1aIWW2rWfLKzC0Ig0Cxl73ReHTWQ80sf06f6Rz151b3UU75db6LqqH
9ZoHC780gdd5smA871rKql2Eou40XKda5tUcnhas6VIbGrLNbRVuVR9V28mRLs31eGHCjtVSY/ZW
oKmVpUbsLZ2USJa1iK9I1V3hFZYzrofm1IZ+zWwsRJGV9bJvQ4Y3Y+4tSltUyMY19ywOllXWvtiL
Ri1JiS8EmlVa6jg4RCNbd10g5g9FvPKEtuZKkWqR0ezbjEaVkUM4wfTWmZzGJbr2/BVeuljaetrU
TWMTrG9zEcy70g9TOhJ2jQT3NiHBXTfmOxe3HwJFaxlW83m+iFREC089yXdmWT/QCGyypGslq7it
s7IK0ziOJhmVuAHja8D22O1Cgg2n9IAI2K1tu3RFZN6WkwtlHDWvsGe5kiOP6UUwObVRrnhDQWRO
PV1QI3VV2N0ADU3iei1O0draV8oaL4uC96kKenYxixklQ7D4ZAzaXJpFdBvCgrQjq58ybUYiq2mp
b3AZ+c+zmupdJ8ZSVrzvs7jh05Y3bMjCnONXedCuFwubx0u60ow3Hbxa1akdbcC6Ir4Oe5PXeNtx
s05S+clsqyYsthjTLmu0vx5t3V4UPq430UCbAynwdO7WpXvHg2Y3gl/bR607j3pW7qrYq1PTzkHC
y6X97Ip1SerBtefEVG7Tu76BpQ3jzyuJws1Q9+kwKv7OItJsW+5QMjmTzszRnVe9kuWylFdk1ETS
oEZpo6c8ieO+vIADaZNOYPPUqRi78rzWdSOrqElYo+gW9fBNCb9uLHcqI/O0nLUluol0qTdGNElD
0JwMZTenPv+k/KJSW3dUkgI8UKzC9iDgnGO6gE+W40BQygP0uo/tlIlZT3Jc1c3YW5Ix1ddypLiQ
RQRuTRiiH2jr7lZEz5aw7vfadre1n6o7IyKfoYnexZXgSay1kE0ES4xsfzO0vGCyiEnfpnlgdTaw
YdwH9bBf23XIRqWmw1pU9nLGLn5Thw1PIht1SQm0diuqlu3JbNpdLmovhxZf1rFu08EXLulDuhO6
iaRStUj7Ad8tuuPJorh9P47zNRrBFvMxeO1xXWUB5jpx80qSMaZrgkzuz8a1PRQTnNfsfb4LoyFb
V32L1sHvjRjzt2oays+CNGFqpjjaaGfirO2a4V1cYnSAnc7er4ZPWehotOkM86dUs2FOJ1XEcsDN
cCEKUqcK/F1aF15lLBj8qSCj2U21dx1cs9SbQWG375EJXqHJIznGxvNs8URlqIPHVGhV28jWw0c8
ELxIF4Vteaiqkl6bDoytKOpVy2GqxssKeXwRac/uWLSyVK9Lk85V8F43U7GrPHvXshm25MoHOYWi
2nF355bJpxHBdkO9uRitQLLEKt75tXYSsUIdwKT16zxwxfmyRhUY/bQJAf3zUHRBotDIZM5Nd99N
9BUVS3i9zGi4ZR4MFtWVZHH1IeiiTw7pD4PrToOobiWvmTsbS70joxDXnJYz0EM2JF1F8qwJxyjB
hhk5G7ZsjDPhwRC7yHlVZ07b87Br2M7BC6ehadqPS4/ypMJr1vimlWNTdZuosRX4lj7rVJAnzM9O
duvyscd+OqVqLjcFrfrEdtGZJ1idrblvsmEax2SaVp20xSBShuOLmRX7ApY3FbOxG47yZdOSCGuJ
1ql55WkTvi5Cn1/WeL2buW+ufNjOtxwWUk7R6M+irov2qLJ2M5ciSqwoVRIEudh4jsoP2Kla+tDj
tGHMXEfO+7RdIO56YlgSrMwmvau8lzMFQqBK67NuyaeLOg+BhEznqmmuw3pdkyik4nRhWNzUOW83
UV1tO+OjBz3XrwjDCRCZFIjPqw61XTbVAU/rUlRJ1NkgccLOEhvX35mOqjOIgElNw+K2GXu6Z7wY
veyHgiZ6yGNwDKsUbKmTUDX4tl69fV+rqISYOSh0y+d4O8SskkoP4y6nRu8Rnfk+AOctFxY3KUa4
lJ3NWcKKmZ7jauAHMXEriybskjzUw0Ys/K1qDEpzOrK0yHPwUGPNPy6639auby8UFSgZ22jL2ZpL
olUhZ4jarAhrsFIS4JvGMpbOhajSIW/7pLcu3IaBqzchZ3NKaTS8iWZwUIz37U4B1dnkHMiQWxWT
wAfsKR8C4B+OxFsGwWuP21BJouroeprQeu2MmyVskeh0ZOxz63ub9k1XStIEDOw51IUcxJQ72few
Q5nutqFCKpZ1HQcXY2/Wfcs7nGDVsNOZErPKbqyn3ViygUlqB346GQa2Ziz4qBz3b5xB7a5ryVZ1
ec7Tyk7tfiyd32HwUQmy82ac42I327r5vNIJIpYjRdoGTf+6xGN9mEMh3jOhKyXDmUe7dtLhx2kB
t+CtpqNsVhddmDb/uHRRLXGwjqnoquCjb2z5DhlrksZ53MtlCrnOOoz5PmwgtMnQFtOhoGY6X4Jm
hLirvSR1XB16SJkSyzVKrFVhZgl9WJrFbdqQT/eMjkDvwT1vV2v7A6s83ZZxF0oB5wITMs9UggOb
r1XVOiVtqdjW+hjLhjrVyB6SqFT4ucqKtiy2U7A6ARArk/YobKXu22uFtd308bpkNPTDu4paIkNu
CEBQBX6nyqI6a0xvr9q486djZbjdz7zCKQOK/36ietyE1tcHvFC31YOdAaZ1gffXr2MxR1Ri1EWr
xG4N9zkkKSKclwvOuLvtxqWFXQ6bfluq4G6uwvU0EPi2KYvonQ6bEJw31uyyts7tHV1nJCejIQzg
ojB3rKrxZdPpbl+Q5UPe1uSajo5dksrNYKdkPNpEvkdzwK8W3y5pu5afRL2aZOTKJp1vVSdt42Ab
QkZRJ1rr8l2D7HKj8qHag1cV7zoXBw8mqsFpuCX4WLZqSKjx/iaIG5IseeSTgQl27mYTJFqsSIbI
TbdlpIu0o3m5w4sd0sgul+XE5FqFeFO7spMxB1a/5GpnQnqT+/GdLfrQSRc0WCXWi0KyBtOsG2Lr
gNb1ZSaQ7/bW5SorvC93HazrGNdtEpFl1plDPTq0VWzuwcuWSd9psy8oCd5MeK1f9XksznLE7Ntl
QtFmbmu/jTlzD47hRnZYzUDDHWXJYGZwr6qA0MJnMhzyeWz2g15tJKPQlAldmvxq8lW0LeFdD2Ru
gdWSNczPQ8vq1NcKKFarPs8jNptlmcpERW2Z0cXma0omcGkuLMvPbtTr66Jq5v0QzJtGrOI8rF3+
qi0hJXOENXsMKfMWl81y4YJSH2jXNDeDq8yZjkn5eUFzl/at91fL6AbJYyTeCDovsm2q24gE4xUb
dL2Z+o7OMg6pzxbY2reC9OAx3HDW4d5BXA6aNAzGApYQYvI6EbrtOzJlkJuXN2U7j8nQ9jQLG2O2
oz2dBMozD15TMg371fDPo1OQ9fAuyibfhGfWGZOG3XBNeHk6Qfy+daauJXJm3og5pBsy0FNw+E2C
IpWG9dhKWjtILfqcZ72rk0ANn/BavGloNG7FkucZRblKq2jZBFE5SkjzzsNqvShQuYAnh53S5MGr
FdjD2gbZiO/ymC77EqKwREK8Q6pFifLtAy3aJOimt6r09wGa20RY9Jnlryc8hBvHWw/mjvYkOA3W
4RUbIdtpJ37h15An/TxF2ezwkMRs3MzLfNrg4q0li6SLaJOq5zse2gtt2zqxwbodaXXri7XaFX2z
JMW0RrBac5jwoYd4Ptnm2rTq3CxRnGI2pcuRDXkzeWn6ZpTAAqNknZlOW+1KWc/koKPgss1rnaxm
IVKPBElk61EOqvqcF9XbUmC/hd8d8XQeIA0URW0SCjV4baYz3kB056wFTr6UwQfhlT/kubLSL5DX
RHjejkt3mqvF3eNxZWfeO7Df0fBd3MfbVkyLDHSME2PsaR+x/nwOSZdg19qrJp6bfQk5yWdwjNMe
eNXwWqwd6BW2nxJWxi5jdi5ga/ZrCtSwyKahyIRm06bAEFqXhVQbLbzdwRZYgAJEA4QYP7+hnueV
7MsWpbozg0SGdZvZQTyENGxKc6/5pVvbArZjqd4sebBhHOtDboqsBlZwbXgNNL+dIOxx4J6ENwkc
PBNvdB53sqzaReI2TqoYVsENdTK14WmMpy4pev1JVLbIKA7mLRx9UhsDML2vxjIHYaPZ9yQ/aKGL
rKmGSsagdh3ysT7jVUtlrUBxmnLTXBXlsDUDuC/cKJjoMrOkYGMhq5LMWTMNHvYEOq8hYO800K+m
yBM4wPsm7wU/VZV5AO8pDiRvDpjg93GQg5PTw1mx1pBN6UCdLgVmF2K2wdngAznQgMEeNOVeNf2H
ZSIyqJp6U+N8TbqunbOumfPURqSr5QDVsLSqCpzAlmqP6SRLuBrCcxvz6dwWNk5AyqnehC2yF8CQ
RdaqcpNTyFx9lC8HGlq0GSII449/gPW7GvhFi7zvem9UUf7+K7hvX//nptPw57dfZP3RePwR3R/f
zr/++u4/XrV96I4Hau3Ti46a8rd7wWR+15iPOu53XyBrgB/TPRKV/0Q2/vJjvj/p/E5T/k46/1op
+01TxlBX+XNF+av0/khOPg74XUw+asaglcC5r9+qlBGcCfsiJh/L+yziIBajGDEeYfhBxFcxmZ/A
gb0Q8RBKzXBOOfpDTCbsBA6Kw6YGdSsmR4X6vxGT4RGPtd2vYjIcBEFQPuUU9OzH2u4zYnIUzzhp
xpDs1rCySclwef5ocX7fRI8FbIxDENC/eywczeIMTvnCSZMwxGEIq/X4sSHVtaGgQMo+H+36pp9B
CtjrQPQgH+ZV7NJpslV01uW+7y+qSnT8cp1zzGRNaTucVm3ADJgehLsNmYwgWW45XhKg8Grd03w2
WQ9r+wkXIc7TqgbhOukMENFN1XCP3oumQ2TXx2boD8gq3aWMVH2b8WEChbOuc3La19oqWfVh/7Yo
nP8UTBUZktUilRY1igfIi+30bqqrctrMVK1hEsblbK4qj/rXUVXVeTrN/RodgByMWjLb5GTfrDF9
xwK3FttARKWHqYEaDR5KUE5AcQQFAERkhUM51NFUJZDgBaSUsa/nKllqiAkpXo3ip+U0RaZJR94Y
EAKNofN+zPWiX9lY5WHaFVO81di566rE+DIsClFCIKfovdboMhiW0qbBWsznvbLtBtTvCTgTmfk7
3WpLJess7a7ymXd60zTdEry2hHiSjTNxzRlo9OhI6KulAtaD6/czbqO3CwryrA1NRBNIrPr3ohfm
ErVi/ugsxDjJWC3yNFcrvGg3q7gHV+9D/RF1Vs8ZHRi8dEPKspIiCLEA3VCHGESGANoNKePUBRoY
kRpQzeXqi7mAnJK8nvKasw1pG9IneVSMWdHTMVvd3JBBBnU8uCvl/TS9tlrAM/NID+8R68okGrxv
EwLpSy2Lha+HSo3dRW1tQA+i0+qGU+CaG9A65zbzNq/ukR4HIRc1MJXVQRNG24VAypcM6wqSufS6
rUF6n8JmLZNVrCS/NFUwzZ8EMQsmhzgeqnaVtFhRf/DI6W4zUutAtQJ6YK806vr3aKrgv3VAAfuJ
DtRuRtWEkAVPXHXdJTzag9BvcsgfsoDHubmqLSb11UDcWG8h3i59m4RLW1bbcSSwvzDTyF4vgwmK
Xna+a92czmFI5isEumb1Rvdh2Zwx2PawC6P6eLXskHXAXH5vFCtW026Jw6pOSxTDnfN14bxOTS0i
S5KmLwQoB3jO2bQexbDC7RlIFdEHWgQg6/tCR5Cx8agM3pqhhFVbywl2M1Fr/35SU0SyYJi1kaDj
wFu3xEJn0ffiuu0hqEk32cG+h3oBBYExAmETLKUDCUDwccmcL+I2aSGtMzJwZkQgAy+4fjM1BkwF
9YuvEuo6INp8LE19BQler29AHtU2M1qB3wBNDDZkFUMZCLhrZW8UHQK1H3xVedAhieD3YRRXPMUG
hAsoLIDaNdpAfW4Mjl+NYdez92UrVlm5Do8bhvGhriGfCIpV3JKK1vFmZpbeFIPiF53D6Hzwza4s
QNNDSi4oDJNyMCB2TR4qSphvleX7BiRHUCHyqpc4cpu1YG+IBxmBFYDV2ELRZ2iKZJwcv4qLrrka
GAKxRwuFZLSq5ZQAqbidVuGgJhYGil+DqHjTEv156CBJkp1a2BY1I967dWpj2SoHy6/IBZD7sUmG
mM6vWwyesFFh9ynUOZb1gqJrSF939aLMBiTftxPQMtm2JU3dim970T1oAPqcD+OQlhTvgmW2Wz/0
+Z637mM76ksCBxKzcJzLFOXB66CKKzlb7tP4iEzsBzkGYjgYH6dQOHgzq3Hbj6jcgEhQJkLN/Hyy
+Qj7Ydo6AzTPK5zFFisZue6Cty14ViF4D1l4oS7iqrwVmmSKgoTWFCEIGJ3IQSNQ/TtcYJLU9W1L
Qa2F86gJwgUIRGIboXKAsplJIYemex8Pm8bkZysoLJJSCAbEradFZxtgxave0ryBHULGUzI24MBc
9Qqi15yaDsy1oPoQ9uBCq1VswE2xtyv3N6SJhHSoGD5z63aMeydVt57l+fShX4MuMS0kQ8MAqk0Y
RaAb1LOAgoExsnBk61Qk11ikpHNpEZJPcOx5D1R316qQyN5q/z6voU6d5CXAUs4I1AfUbnocnIVV
cUPiagOxfpUm9pVcFwPSXy6g4pZ6VZU1FO5Kt0ETEdcDikFjIONwTovoUNRtfOFyKEH105yUGnZP
Hru308SvUVUG0ll1NsZsN4nWQu2suAhVDq56iXUCKuy26H2VkTr0e8z8O3Cdc4JYvTFjOyzXDCTT
JKhbtQ/6+GM12WWWdARlKKFThFaJwBdKsKP5OhYLBhlFrBmbm2ts1qBKixEN0ox2nJJF+PZuBv1y
lUHPdZD2y9RkamWgL1bDNGR91MzbCbdsN7dR9cajHOrAbikELLKZlZI0Kt7Ffi3AClbQMAJQb/u0
DF19MPnS37Qjx3fxoIsPcdBDbhhxE9cZ9v0ZeAl/aSwUP0C2Fu+4aPGBrnV7V+bW4I0u/Zo6XdVj
5ntYrcUUacFZvSuiOtfSVKSvMjeE4sb2Lqgg55lLqASvNMjsHHdZDrHhvCzqBvxgsRYpWib7filH
vDOo5B/6KByyDo5xX9fAFCEk1NO0iRYfXToc3yE2NJkoAkogAe2aGkpiRRd9ZHU84rN4hGFSuKJA
Uh9PQkoupn7bR5OT8+iipFiD8nLAxfI5HhQUEbuuBgnfB+otE/2a1GFeRSDBdHWROswsknU+hCqj
OYkmyGLysgR1qfEAONC3t6hqxguQc2eXtCHUfjYtqtF1ocdlTgPUwkuHcx6kUCgKLvRaRkCvesO3
bmoJnBMw5aUOsN3mIHF+jBEUH1Y0o4OoayhH8YJkxo5j2hRl1STRoj2EwAo0vUY1A7jZaAA2EbNr
3v8f5s6jy24cbdJ/aPgd0IBmMwvy+ptWqZSU2uDI0gAkQAAkAf76L5iqnlaputTTizEbne4s6VoS
wBvxRCQ1Q+mnNYbGBYfqNowKqBLNDMNEcqMOVPPxaRz9eorwU1flTIZn0rpop0KDWcrX9fwlzKk/
xqYLP4wKFihWPyHWakhcM0LRmZpTLbvkg5nSec/7yUaHeg4K8/ciek8wUesAy8sv2nkd9fLpfynm
BrSEKMlsTn8Wyg2WwONP+rg2MBCwnQ7Vqz6+jg4DchjGj61I4JlirTzZMerOv5fGXSzms9XT8LfS
uCMOY7bY1tsfgriYtNx3fQYju5B1eNvxiVxSM613DQyFfhcUXUv2Nev7L2NuYBS+St15MQ93qysO
k9TsmHENaaZZJ4NbO4Yz8MYGGqepOu3Y8V9p1w0tlDhnYVywE5CFYueUyMsigK29arABrzK1U0vz
DdunCctXZTpbnL74BgPE34vSDVEeZ9xGT6c1nMXPUjRkiq7kpnUXJnhwgAxsn20cB3P1qkB3hnRX
W3f20EdL/FJgqJHfEslSUkGkLabrnK4WInGxvFMkTJKD6tNUQwAPFMyhjNmnfB7z21hnIY4uYn6D
6ZE05Rpky5GwGQNZ7up/SME+WeVQvsrACwmBL+RT3nxPe4JLuut99LHOQgrbP615RXwRA0nRajn8
UG7nhRRHNdT5VKYuz3czZMgKSI//rJZIdYeCN9BEdRq5+3QJ8vjC67zVJ+ANYildV8vsCin6Udi1
oaXjhdRHPevs0oRx/xbpwaRqRG8uE4/dZehFVxqZd3uRdV/UaMNxt9pwvqGyCIIKTzU+ghZYLh0F
LlDoWOyjFpojJ7wOSlEv4WFNDONVPGNRl8EYyjJqfeeric11AsFKsvq+wdcPx0ileeU7jOQljeBf
xcnYt8doyqIdw5V5ijP6yczSv2lTCwFmWTpD0emT2SqxStwubAjOFiv1zdRMTTXN7TuWNu0Vq3p4
zfuV3s0bSqSxah6LHKLkPFF2C6U2uqfLkO2jvA2w59ftM13GAWLi2uylj5rbGeM0OKI4+ZJPq3pP
U2JunBbzY8AIPw4yf+5iMZ6Jj/kNBTT0rN1oDqty7R5WtzkGySBPLIp0fcAapHZ8mEbQGCRVpYJN
cctthC3aF0TCGW1xqF9hsUzZgsVpdG/W2aVHOsD0xaFjbPSuEcxMV4rhcf8KmsRJCB+oxWZ/dNE4
n8kwx/aGNFDtNmXjkg+p5RVumeA09gtwDg19Don2VOFJWxwGFXS2toonSd+lJk8qNmDG7mo4ThO1
ETbx1WwTZAhaR+ANcxvWD8ylcN5Rc3QrQBK8q5lfv3dFkOnSErLe90TfY1iE3DXi1YIMmZOKzCKc
Sz4GvHI2mIor63AsDFIryTXPhw4bTp7g21JtpVu9vrG6ozs74BR/FEvAH9JMzkUZJDXHX7UKC1hN
izoukdtvLpNYpKt05tZ9tOFqCxPt11Guft9PiTr4pk30YemDxh6GEahNJWm0XZAYKa9LtmRBqTBG
3gR2yM4w4BiUPDHD4cAtn0Qk+Zz6iT75xa8XYQwMOTIZVs7tBNWf+C6KyhrDBNARnc/1vpOEg+OI
6/dxzccXKmpbDjqJ34TxNO6pr9k5yrP2MigS44I0on87LSYsqnRwia9WLovv0DO7t4Rk3/raYded
a5x3m8jMcYVvvoCZBLngva9zDf+wU/EXkHnZDkyZweEcbvtBu8ZhFrVcXZs14mcD6OwQ6GbsSy7A
R40jqeEFdIDoamPlAc/cVBwu3S6yrC4TPcUA6ybzHsZwfzaLju8A39iTDkbpwSjhDHgWsWjf9qnn
d4l3gBeUXfGZ59cMX8aFdRoQRexduGcp+EZMOBrHAw384KswwhxmMbXxFz/F/JPogx5fp88+Qzh0
F0WVOnbDIM9EFy3dZ4XuQmBWvPWwsevl0WqW9aVost6dpzmkT2u2RPNJRXZ4b2d81ZXE6nWzcBK0
JeblFmMejlBX7kciDqsAE7mbeMsB6zUbGWh5+9jBllR7xqP0I9wHMVVQZfpmF63K1F3pOytgQvA1
PGw+wOdF5ct4w+kCUAzIj4vPjWmGT2Lw4ycS9OuzI0DgSieDQuPmwWm0JKoJ9O2SDL6uZs775Mq5
Xw59lzfvm1ThyIOdk6wnsJH8O45kBpdn1kQSYGLQwvoi9bSLKW4sB1fmBfoTMBpLl/qatTF7P/bZ
W+zaBPvFYuTXZQLMUKmhGCmuJ28+8aSILkszYOBmrwoWFTP+d0/U8AW7wdyclyDIHvM4nNUOa6R+
bvnUQaNq4q6pRogqp7UZN1uzVfMlyMEIgbZZ3rY2yPZtDy4EEGrYvJ9ULi6dCHs4GozWn6ySkA5o
wEJMRmwOoCa4RcXiPMX58H5Oo54emjWEfhbAMPU77htX78PMGFsWNhbNzrU5/hyxlEOIaBLoVBau
1EeXCGwrepLQGppigNqU903kqkjTUGHR4zVAzoEGn/GvcdSnMw4YIRfqxTYBu8JBYeBPgo4rvses
hgdRFBvTLqhHMh+EyhKc570R+wR2/HMewvfHfoS/hjsxxsVbzCvunLgHO/vj592rskQ3dSRq+xiY
aH2p66H2ZdGlkTi3jBKQXXzR2KPLlPVwU6seysJ6EiZy8B4g/il539cdPowo7Fbiy2ZN1/4qinnJ
olL5BcJSnKlgPWS95EEpXV+bh3QtIMD4wqkX0JX4rFRc4CGWnOHPsOuj/gpVmsjnOBpMlGPIjcWz
Dj2+fm1VbkE5TNh74Gp4vEC3jDG/NbSIxs/9kEFk6Rk01D/EGihU+JAi20HsmXrdipumC1q6G8aM
yX3Rx0t3ghdOXJXSqXOPjo3qJaAxHgBIKz6+H+pNrHBKvgZBQ0HhGJBz+1TVeHPwmfF3CrmMfG9o
HaZHT1ewcICOCnxQE9d4S9bEeHyL7wnaqlKDvA/AsERAennYX0c99uZFZBC3y1qxVT6TaBLuEYtk
3R0NKRJ+GyQaF2WD8Zzf9t4lHa183k38LsTS09/ME5/eg5kx9t2QOqafQ0NWdVhkJrdtrGb2OJEk
GyudKzxab1a8UL1IKu6K17eKSrkpPUPoC8Zq6K2vsJGb4a7TBivKjNfgrrlrZAHlKoYwl6cxS6ol
UMO0b1OJt+hEgpcfRRPs5kXpGuV3VGKnSPqbIPW2hGuWvGtdHmE2BTHWg3PlQ7b2bxM2L2n5P0jU
DBDUEgqMhdGsHIhnK7a4zqj7ZBlCec6loS+/twd+4duBm8PlzhMEs4soxX2IiOrP3kC31FFB2hhX
bRSP94OL2xDG2py6siCZbg9xOPW2+v1zRn95UvxbtLulqBfL4LukvxgSOEID5ceRCURpoF6gz82k
YrgavmkMdbtoWukFnPM4lvkcDBsDPATBwUNaKe3Cx0ex9GDOipnQfRcNUzk40h98PNKP45LbZUeb
BQPxuCps8d7Gw4BxxebPSRrMT9kYNociHMOLlUGodwUQ4f6HcfejOPFfWC7by/8Two87M4/TJM9z
EsWvsd+fP9M1iFSI7cOXmHxbXNsSxEXDx52JqXvQS7Lcxhm89k7W44/Oxr995r9+sCFaj1B/CBEh
3pILf/42R9xqczv4tZy7CMdJLlLA+nXzraEKY0MBj6n7N9/lVlz1y5vFURXpDDSQgG1EE8mfnxKm
vQFgC/FI94LdgZoaxpIGxcV1K1UlWLf8pudjdh/QWV2GXBclFHpTV7BzTXAIrFzCsmniaPo3L+wX
0wvXcx5CMIarBz8wj7JfPoph1BEfsaGXgkXuIe9799A1GodETTqcDX5/RW93yZ+/8TxMSAYBM4e9
hvvpzx9C4RkARRNO5QyilpWNUPFUFa5Ozr9/nl/fVAjcIouyECooiYq/pFH8vHYd7ilQQsRATydQ
iMReS8DkFQQM7A2/f7pfL2Q8XYTrKIrhgULpLzY/86csyuDDdsB6JEvgnnjw1rVwF7yH9HPMGcei
L4zfpCdsDJCO1421+P0LCJO/vARcU7Bto4TCNE1//PefXkK7RK3jcH5Andpxet8YsQb7LkkAtkr4
LPc4cyTzPgAkBT+gMfyFrQIwLa1HYCJTpgkkQVJDJ7GwDe9M3UhWsiHL1d5GPK3LOO/armI2TiQY
JjZDWrNYP6qxXlpMFmu0ngBkLBnG4MaDrMQSLUpPZEROqlZBs6OTxdr/w3ihs8VGC6dgO4MmMUyk
yPaDhuaf6K7qA2c+5rVP2uuAg2x0B6shVbtApN6ftLDEPojF4XMujAvlMyYKbKjwZuD/jZ3Dpmtn
ggfOB4JPHrzX0B8cabetd2H4U86B5HsuGb2OWZw91uDrsQrSjNJSL3E2lQlWvPC4ELrtxF2D00A0
93jxiFy1RxtbfJVY1+pPtXKKHdouzC+9NpB/E5tNN13Oi+8kbrCB4zNucQZg8BEuk00Zez8UTOBk
0jTNu1XbLUHiLTbTKMFLoILBd4qgt4ubVits6Mgc4BBic8Q6Tg0FXPONigSnaFk0U/DkupjZs5cz
tnszIfxR4nYCVCjXvO0PMs7xOHEL6XofrSMQpaTAkaryusEpisc5PiioM+0xcB0+Swa7Zj0xUwf2
bHuHDboHiQHH7vU8QkdetBcnk8Ad2thCQDWDc+Rkw4X0V5ctfVradoRoPRVejfv59RGmNsGTTHBg
up00y5iVrm4BesO9e/0QMrzpDEa3xkUj8WKRrpq6aunnxjxYV6gXs3YW7oxyDPryUhxa5M/eR7HG
VdMRuBk+WMY7Zu3Q75niDL59kH9i3N0iGAUvIR06fxemCcZG0Nk+uPw4pbmlA65juzkpg3Hud0DI
s++h5NEjwg9hUtZ5llDEc4ZVXDA2Df9u2/uFbojCFEsFjlCoeclomoZAL35eLYoUKbEYiG/ZAlUF
4gXX8BHvEetUnrCAVOHY3HX5hK/g94vEr4tvmGZokCMZnh/ccfTraSJaMB8yYHSlEAXW9zqAoAzE
0ruH3z/Pr5srwobAQHL8GeMp863u+ef3B8OpKSJohuWQ5N01DnHMx827+bpi0C9z3c7hv1n+fs0C
glaAcAaiEdlv1Bv9+ozQb5PZdlKX4DWzd00R9t86Euvx1HQF7ctoyDAqi5WQ/MrWUH6wuA2///5N
/2XHKQDTpChSSkDIAAX4BVlZcBe5nsNyXZu2uHeeIfVQu/hb4TVu6t8/118uIDwXxWecA7BPELjc
jho/rfXNVA+JTrK1dKvknylyUWOZNAI/KGapykzn7usPpuE/f940xREhiVH7Eb0ecX563rXwUTD0
AJHJkrsH6TEcQbbLHsMoBEwSU/+1r5GF+zeXLW5IvJ+fTw0RiZBpBWOXxBjlkviXCwp70ZAaFi44
klhxT4gxSIgQLRF1E4PaRwns7zbj7jttZfiVBnYWVdTl5pNp4tYizenHr5HsdLQHJIIYJOw8vwPR
Kx6zfo6f1ZD1N4WD1Fi2YBzeFTCBP/VtROxOsjxHAAxSG3bA2UNVbFu17KJ6nlEunm+sTFu4C5rO
qNxFS+E/xXQ2YxV0wdjdYNGE3zOm8vNiWTAe1zByZ0ARQ/7gwgy7iG913X6QRd4jCNIkI3oGyzTI
+viYvY69E/brADAiwyBO5j5jZwuBavpWRBarg2H5qi6LXJMM3tYwByeQLlhMm6SzU6mnAHB28jrW
F1rh58Or5hPEOO7f9hjB84dk9niEWqh2uCNWsjc8q0O4qetiSX+ZUtble5NboJz91PcYRSMEIMtk
aGSE/axYH2qD6NwOVykokVVhORcw+25HIOb5oV3BUe8GhIHuDXz5J/eqzzQ14gcCBurXzg6b8NUW
5N7Q3uKNgI+BAOyxdyPT5Y6Ui2Ss4gFATTjM34WIKXKvfK6xH/scqVqTYR26MbSDfEx5YndKI8h6
kuCaITcGFGmqZhiyg++n4oREZfzBqHZ5R3Ns+Ls8AI96CWRMr4i2JnXlmy5v90ORG8SDt0vbAoM7
wTVGjgY5COxMvktsUuVumfXV8BVUmFro9cdSTSHaadwYLOA3P7SaLmkH86KaZfuqihxbtapbHJN+
/H3YMnl9JS1qFG5aq/PkJoOS+MFRGe+yPHXqZP1apDsuTPASwCx5m4BvgagDoHn9CB6FX4cwkAg3
q2CEhI3T55H6gh4WXyz2IAqHuCtZp4ndIiTMxEH31ox70Bd9f9suxs+VcGmCCALImqAC74eL+Qd3
smqPlzwMtlbHtM8hHwuPHQ1atGpIqXGP9LDDti+30228VirVsrhK79zx9+vNX+97JMkJis1BAKYh
qMQ/r3MDQLjCum5Ekg/iRwkdkQeP0qp1+Pz6RH8wmg8/1pL/gwTp/zs49E89Fz/Dodtsi23y7/HQ
f9kt+k9W9I9//wctiorAHFTktuqn2OEwfPyARUPyX/h1Dtj5QvwZZttU8u9Z0QRlnRnEXAzCyPXT
7Xv9Bwf7p68KXQt//P+fuU2a/DJZkzClyP+DEw3pK3+6jUY/bUtGuyEeQ5WW85TfhHrIj0yOiD8H
TQMMZnlsMorYXzryt35szXHo4PrxnL8P+htJp+HgC/UeQUoE+SBo7hRUzzufIhhTGEnf6FCJty3I
5zd6QOQu5/QUAuawucnfSY+4ZYj78YgSq/kem7F/XMdlfixa/YUhW3OaJeQ9QFnV3BGJJEFrdhwJ
+xLRD7K34VekJdqTXORjzJCVwlYxPtctpWcp4D9GSCsDvO5PKl8fh+YOpGFz8DQ+LevJxCFEzaVI
90y6jx1SyyWFBxLXgDTGpYViz9P4jJzvu7SO6yqRHkc95EL2LOnCKh0BwuGguJ+aZt1ZMd5aBMZ3
GHgeWgdZT6YxBoU1/iKCQt7aIQH8xoajDQfwRiYZjj3Lm0MC+Pxza+gX1Ub0qW4R/GAgTxE4Ql5g
XMbiGpM5unQMYUkyiDdtrKt01v4ZL35fzIH/ghQkdnGWcXEfrgPdhW2LDRCh6wpmDrsDgiJOIp2G
U7SNaA750rCQ93bixwCoB9Rcbj4oH6RVh6EBmakC1CRf5X4k63LV8ShvUiPisl4cvy40yG5Zl8H6
YOFhwK8pOSSI+9wt6AW4IJf3FrbF3diR+cp8OiLbHSP0YGj84hHvLJcQx89qoE0MTZJ0R9qCR+5A
25aUAK3qunE56mRE0h9RuzIeXHoO6+ypDVV8V4uVb7K+uBQZhtx+9eSZcOQmMqdm7Kxz/4hp5aZO
ECpkXYSpBIg1fi5CJPyy73DTManh0j+QbrRZOakmvCX4RSdP0FCqJe3ynXXwu2rD0u8LbKo9Ehzi
0DXk82xdCrQnXfbxhHNwZ6Mnw65hGnS3+KwUQsMSG3yxEc9ULlc06Kvbds6eg5CN5YRihEPLyUTR
oqHWsg5lcemR0gYcGMbDruHTBFuzLirTQMkNl/cqsLZFVmNO8VtuZlyDWd2foqkrIJrCswD1EpHL
HEeIOmTIgNI17NFQIOQ5DVV7YDyGKzyh0gE5RXzTqQUap7W94VnxJRpBpspChtdURiWp2/up0fsa
LvmumfnbboY/g4oChI8bEXNAEOt8mb1Rd6yZo2oAaoA86grGcd40RiceeuQEMQKl8iPvuhaW6rQc
WsX811R06uIshVtjzJ7Y7mszdYjl9BrhMh6mz6rgV26AyCV2jUsWhvYcFZA8cJfYM640E0BV9B/Y
kDdN1U+cVa8oFiQLRPaxjIJpAo81IoJzBkhQ4IQEJtmso2l3r2QWiyj4AJhS4g2RTu9f+SxLM1LF
wCaRi98gLQY+79Cj3OR2Zm79/hOt1dd9M5Rt414GABPVT8TW4tQbxPlc9Qu15aYp2sGdDS7/RLf6
Zeig4nTIkbzyW7Ai2IOKxuef+C1RTykuZByIMVEKeUmXxH8fs3n8igAzubcug+1HaMc+k5Sph78i
Xli/3CXljTPlf4h4AX/eTtIpeUCgN7z7wXp1cEzvrYmatPwZ+GrRHuHLXmhzeqW+mhpuQaui9tS0
o9wrTgT0yMy3bxoziguZ2bCUMWnZ/RLXMECbjQKdV+Sq8ZWOaIiR/BRGja7+t7kwkg0ExD16Apqx
EzsSBz/YsLGOzpha85tp7Nm3nxkxj9zSAomDlEFU20s0AKiBpcI/MWghyMoKRIamtiHJflg+gt+N
yrCLEE/Ko5kcX4mxjrdgqkEoGZXVRxMAEy//iY4BLYjwDMXqocj9iR9jHAsoIDMLXbaAIQY0PBqu
/5Ikw8qbIVTJGuRwbZZvFMB46baINpLG4btsi22D7Sh72bJSbpHu5DXdzbegd7dFvkNkv8ctBE40
4uBYW7AobBFxZA7gwG2x8YEgQJ5Q/yYDxrdCHBFImCekTb9RZM4hkmD73mLorZnz6wSMrkIW/bER
820H5CzhZL7zgfD7eQu0y9dsezaEpnJb4L13iL7TLQQPpEo/ugjJTbJF5B385Y8dT/KDSYummrco
PdAyc2jzgJ6FcuQGUWVdui18X2eDeACQ9ykIEcwfkYp/Inkn3mQacysunBgRc8bNIQigEOLdYUfL
7lBXlO86hZM0YlS2ioVFHQCWgBuNhoBNoawWnLYPcqsPGNAjkABELyXrMA2iY8C3sgMwkQ+HbQIu
WzQRLAhcocIA5QRsHLtdb4rk1E/j7YwGA2QUAMRtpQYy8u6AQJwuObivKqEL2/dwmCpgPAswaFQj
GHQkzH6ebjCODKVCf0LP+UeGETu0zccV/QrJVrQQ+ka/S6Yiekx8+qYvUvmleS1mSCxivLYWtxNa
G/xW31BsRQ5IWvdP61buMNZyKsN1LE5mq36I0QGBMcAcIuRzd3PxqZOcn9QKWKzfqiOAgn2gWnVA
DMknsdVLhOMqMNt4lcdom1rZUxBgC+3QbnSmXUDu+yw2pxpw2KEJl/pWpdhrVpYfhS7QbyCij4b5
9hECgoMBE8zvjb9hro0++SLRuxVOWpUIl1xWm78hYfeAgHW0R6tILH8IG//Xpo6fE2n/8/+/3Nrf
jiYR5BCc0f9+NPnnL5765zzyxz/6MY8U/xWFGYrl44hSpNXgu/xjIPldeg2/wmGz+/IchiN+6c9W
d775p1tLWrL9ii1UOxG4u3D94e7+BxMJfk3aL4IV2QwupOTSME63wrZfBLqx1QiCovikrEdAB5pA
t5jU6t4j4xTBY7cIi1IUsjgq9rg/75bJ7iinO5p0T00j1h1oMl8Gthh3CGsWuFv6UJc0tslQ9WRZ
H4BCyh0CGukT1Umz56GZXtYUYZq0WJ9WhxNJ0hN2b0X/uR6Teu/zBYAblAKoXvUpHSVA3KRFAZbv
14e8yd5mDY+rIHM3eg528VCDK0YyHeakD+ZbfAnxPTQdDAHF9HbroSghL3wi8F1gDwi0dsHN3KFY
EH1eqm/2QgVpaYh5SaG07fK6PRA24tysRkB7vm+x0CFT24jpaQYVsMcanuIEmEQHEYDvZYWF4Oaj
Y+xWUdJOomYHjla5puJZNc7vE1K/VwDHEA0GAVVB5h0rXCPT3lH3Ye3EeD97rJ/etxVKk7BmQx7a
j9y4mzGhdVUg14/12Fc8S+OLo/pmgfOxy+b6xaUas4+xag9SC05/bFSZLD2a2LCDLIkgR3jrHkw5
CW/h2X/kQ0AuCrmLQxsyg1y8P1kE6koUqdkqBdKExh8UTExjUDwwMfWXGnz8EZB58XXEgXs3+CHf
t6ThO1AdH9IVFUBybTEwCf9edxzpQI4wQgtppKojCqgcoG0PjAZfHhz7yULl6mA4QyDMknJZcBKf
NAx/JPUoPpu6OyNEQfB1Lm3pGxA1fvDBedJpf4v6EETHwQtA1ay7Z2r7ZMcdpDy2ROtO23GuomwA
bDMv2C8ie5qAWoZ1jN0nuEUVTjZPlzC35ADQEKSdXXANBCjZgSu3i0YUhKENT5dR6NoDllFa4UZ5
CgMldx1kNEZODtdOZWyoynW2T9gUy2kd6wrZR44HQR59cW13znXzxukm27Xt+Lkd8328DnnZEpE8
FzOoXZCt8p7o9l0RC7ZH0VgA7BJ9Acj0ZzuMTwsiBmvwACfuq92c9yWgyXNaD/0dg865D4K0PQwF
QcOIysQxyVDzNQkU9PHafoBOZisXTHkJmMk/4bitYPqhkK3gK9TlXilgkpgUEjLlx7pX84mlNjgP
W5QJISPc5iwF15/gaVnS4/YwbXvBsRVVhTFbIagCIj/U0hflTPviaHN5QiUdOcwJMOEBAluc9js9
YJekYdadC7bm15A5dOMg5L4LFveYoIeqXMPia7y4vGy4jPfhMlfzmhS7RUbLBap5cFQeIoKsP/FF
6JNcAxzTsiWA1zj7w0w13g7tKoUDB4LaXJ4m6e1LH4L/yJr8kISrwSiefeHgFQ+Iej4iFbcgdoGp
XShEvnTMk9JTlAeiGLA0geGVpz1/NIVYbvMtG55SS2EbAxLmW3Jcbxly+xonlxQpWLVlzMWWNkee
hB/C7eFC/XGWXXP2CKUg1cJKErfBjcdSeGdQjAPkEzwZgpw3bEu3ozX+BamnS4wvAhVV+ttEBCjN
ongWWzZ+yN+KLSvfIDTf4Maq+Jajb7ZE/bxl66MtZW+2vL1U+rhsCXxieyg0HY7YAeL5DFbFBfxs
h6AMwv0jQvw1iDe+pfohPaUvjCDpv0wJSPgJ4f4lkF/Z1geAfeY6oyAAzqlBhoZVcGLRr7G1CPix
Lp6nrVkg0OgqGLe2AfQaVnBxw0emg51Qtr/YmB26IWye+5AFlx6+zH3a41JaHAPtt7UaQItDlmRr
OqjJiAdatv6D1FrEabZKhGFrR/BbT4JsQ34otu6EWceA9TnfxQrJSByNarTwoWtBGrQumBbBpXhr
YggWMp+hV6nv/dbTEG2NDXWQYenZWhwCZq8a+GaVmdWVDWFHnY8oAUSktQzbTN4pDMOfZm2vvYJw
neLzLLbWiHzU/jJtTRID5LgS700epsbd1Nn0DX6OrhbYA0gOiHQHzoAceyPeg+v6vm59FVOTobli
67CQW5tFnzQPvKUXufVckK3xwg8JGjIU5LWxwPLtt+MoOnJ2ZuvKCFh3G/tBPua5QdVVW6AEEHoB
qkPQsrFufRsTijfQfnacFo1WBzfdBWF+QhOIRFQBtx2aMhzKO1Qwga1Hm4fcej2kQxfQAgzZ5qgz
ZCj/iIJrZNYzgla+XK3DpqbfZigL0TkZ0BoUf5nc+B5VEcDTh2/53BKkcvMP9dY4AtfPnU34KejQ
kkLGdxzVJNHWUVJzhqVstXepRrni1mMyk+VQY5pFbyg6TnynJpSU1s8wAr8CDq6Khed79ATOZa/Q
FRqiLKXFrgJSL7kaJCkP69aoEiHXUuq5Gd4lqFvppXzEFISuwK2JBV9iuocWgyUsLzTeidmjgC1C
fiNje2OuDD0NR/h18Q7Vn8iRbYUvQhbzfshYclwBAu/qMTuRCLEyxdgNqvhQU5KgQoYmDJup2npl
GNS5wxKO+YNo6/thQtgUvzIof/ZbJQ2IBf8AUhDb5FZYo7fqmjp04q1I0A+BvQX1NvNWdJP1dosl
ovwG7UH5rUYfTq3tcp63ipwIV9v3ZKvNoW5r0MFdQm/HXOqTRaRhAsEPcQ88KHtZQGnfeQSpkKbk
ejc1I2CTxiAjFNbkFA0cO/xQcL5Rhyp6M47iu+xX3pdtHIU3TU1EX0IBYp8a5AQ/p+g/GRDTCJIW
b9YO340f6HWOKLvgjMoFPp2aXmiLATttsWRjScjD/2bvTJYrN9Im+0QoC8zAFsAdyXs5D8kNLMkk
MQbm+en7gFkqSVRJ+mX/ptustZBkJiV5BwAR4Z/78d1khvqjWSYkwWMQR/1kmBA6CeGNvtpNEquy
UJoSoABg2AL35mtjVfZPtqDaWrj/k0Xe6gSdN0rUR9efwZfWFcW1nI294CjKE2ZayMJkhMGnpN/j
8U43caU815F61NuCPR4zIBlUSWle9I2Sw2DKe/dcNeKl50rxaXS0QaaC3ZoadwmIoeL5L7Uo9JxK
sgHol/SmrHv7stHU+ZQnbs9tvg5cWRRFex+Wek3+1eosFVPWmD0VUeTe5p1BdoIQwr1GHNK3wzu7
wPbtYYKBLTcOEehJQaoZ2M8w/jsuow4MG6ulvhmqCxItbba1wb+VG15zff+ZlqHvxbp0G/fKNYfT
fwIzcVxNxGnnW8Qx6Tfsgzwy4rPXqZnyggiYbyZpjx7QGlTzERxNjUMXVWNJ+dFGdkx7rnktqY0X
qervtuLIFwUt96Asbr2vsuY51LPi2OuKeKwQUTOh9n7azt+0OJVbNtL8VHOGa1AQ0zDatrtIByXa
twmsMIG1OgB4iJSY5HyseehhKkuuJ2m+YCdIPO7aOrAtcadqy31bpFdjY00+3FZzW4roG1y0EbAc
L1wd0+bEA7f0WCCQMwzlQae2GxsTe2VXSZ0TIGJegANvbRcRF+dDUCuDa3HMwsqTE7vDGv7QfYll
EP6dLCAL6QrP5qWMl7su17K7sTAfxGw71+zQya2ujpJ0nMxTSN6C77d+SNRO3bmoA74pc+3VVgn8
E2vQHL+ZV1zebBurcJ7+MKo0J8AbPwIqlpuiaeqjWBgGI7dW7c6wnB9ZboJPKAjlqfniyaQi55Mc
7bZAHhid+GQmrfIjcyYj0GPlvevBVBoy/cAJAOzLHkmbfcZxcqXAGgsxw9hNsdVdx1Cs9sQS5pO+
EAxIsuwuYXKwVUkMqS70hOY/UR3WaZacOUKE0hbWQzlFM1oUyZ02dfRD31rW85+kdxa8Mn7HL408
dGj9sllzPBVP1dNSq8r7Z4SnBGF9Em4Bx6J2xGFkvv/dtQrrw23C5nV2BrlVjbZWPIzV779J99h4
+KepLqw/JHwmnEWcloqrloDzdWx35Y7kdrPDoyWC32R94AzzRJuzSHBD/pr1MSFgXBe9CHnkr4Ef
dQChmE5I69PvUz96oaNHzZodsDQzs/oS/RnCRZOeCwzh6mf+h3SrG7hdM5z/EwLC1ENYoI863xlb
uJpxrbxEll3vZzz0P/Cra9d/iAVJIkVvnLKdYJRdCAqx6qAhT1P3IOFanH+NBvEEDXcFp/XxZzRo
QuUjUjewTf/raFBvJ9UZE/R8IA5VErya73/Ggyy8EQtJzlTcu2mUnb4EhYyGhEpTpKc6zw2SHbNK
vqaRQT0wXCD6IXZRX/c9i9+vuSECJ4ZvRY57/gwP8ZAfb/La7Wc/kTOmD5JvLndXjdlwGAp8lf+D
XJEOB++pd5vlJyfn/6tW/7V85FcBykBywvT156rVlzbuP/zJn9IVde064tPKXuIf3A4YxX4BL0HZ
Wz3YFv4xXcVL/Osw3aSSyUUi5dhCPZbl8J9+ka4AL1kYsgR/ExZIo38gXMHO/71wJVCTsIEzTzf5
gYRIVpfbb0bpAC+HaanIwLlWnwcAg1jBonE+WGXnYILBMUSXNkDWztnFMem8SbOvM2O8X0rHgvsW
M2NcH9V0S/1g59lyytWfhhWMADFpCBjUu8c44eSp2FUdkAfNghI7vJd0nXIb1QtRbLuKtnNlvSwd
2Aoj4bwAuFye5qa1NnPh5v44Qy/J3agmX1ojzRjNCdzQbVS0DXlZK2dWXG15HiMG69kVzGK2sHiL
N32ot+f1oDWO9oPlcMyNi/YVj2x56FLF3AFfK47I6R0bLne4jiSTfkJtgmNYcxIZJLsOvM9JdWTv
ZfH4QAR8H0piW7aljRuCN7fLiD8sLRjKFnEebS0xapu4gQuIKwimfG4c7XW91ZbhjtcQPYxCqmdO
aqAbzb72c8eC6mzO7DKNh7BnGNxENmbZDvyl5qBcKfqKQbRaZKJ8FJsWAIFgIxDrCrBxHTmC3YEG
+4L3a76Q3UmvmT2Ag9bYbphRG7CM+JZke5Hxc71Eg7cJSvYVyYlUkwOCx1Z00t1ALkrx+WfYrCB7
yC1JYGgN6AFoj981p1UflXWTo07dc90N59oa7bewoONA6/s7piY6B37rHR9X7Wl1UW+HoRQ+xio9
6KNYPZYpkonRVu6xVNrBD13e25iHLvDxrAAcP4eBFiuoX9b8HQcwFIZmmcGMslWb1k3bQCo5qKqV
u9QgXjg1mX+30oCGVPulibrAMuU3DCNJA7uVOAfRM4icsoKohHy0wJ6C/8PeSB1BNlsS1G5ogwb5
NRPtjkaLBY3pZckB389VPiEHP+QjGwCxcauJ7UocuRvFhZCaWM4Q9KGFHWANSkMRMXcMGVLm/LkS
IIHQJJGlwk/x1rHhcmxOHuSm24bdY6jybhifuIsOH6U1xHVTqQRwlQ7/igUPx3EhYbAleB/INW9a
UTwWXaF+j9x4S1zm4Cwm6JlGuagmu74pHXVGmW0qf1G4gmtttq9AKJ6iGD+1mJD4RtCEm9lYqwlG
+32c4/eUD80bcl0NUnNhzqlxnvSXGMQW73W8x0xWbojwMCBt11xtGjl7dxaYaNQEKwJMEM8B4RA4
VQJNbE1ta3YZNEvDoMVQszsNDWrjjnHLSMXKGa7k3TZhKrMlGzZdEHwZgoKcyW6MUmdbpf1yyJZU
XM0ynXeaMiTHpI3xZ3MPQzOTwYCn7wqYQLJRMb1tf018K30PjzQqCQ9SPNQCXmzt07wkHM9mayY7
vOa/q3SWlyCfLE+3JkSCRo5P2tRngezNjVur9RWX6HxkPpj8zIHbY3lG4e88E4vaLQGpnvsZJFzE
MJNTYDc+Q2PDLu/oBVRyqW7bqgOw0fUzdiMnD6ZJiQ/hmPJdQrIJ8qKjgySpTxqEBL82Te5UfAue
1pbyrDHe3dbKaP60Rv+j5fp/Rj783yAU/y80wKmOtXaA/fl6/aXD/pOo+PPP/Nv0Jv6FBYqeVoiA
nyvrv9dpe/XCUemGHVn9XJB/XabXRh1Lx9jGhIla8HX5/GWZ1v9FKxn+Fow6P//rP1moVV7I71dq
jRGTqWEDZwchaM10vqzUiuR4m4XZ6HVu8pSJBDMTKj2H62aA1qCVJyta3rKxvppF9th32046QCcy
RCjNHG/kZBDin5tv6hQD8hxjhhf2mcKBhCKN8SMpBYcEvcqObTHwoFxP5skTFqHIqyRWqriFxCb1
G8VC6C609raEZ45Um12bsIB8rY4eoNSvgEG4Oxy4ftRzdYQlF4JfmO95uE90JKSvc6bd66V2V3fl
cqOF9JbYPVT2ZIkIfCpnY3G0nTFh0cBuRtqc+HtLOM8KnyyC176yqt2QHB8SzTrE09My9a6nlrqv
Z+2uzyx823yvm3mylY1EIvNd0SBD4Nzz+hJSwDwGIM1AbbD4Be7YwBop8mUbE6b3Msu8saSbbNpJ
GzZ6ZWUBEPd5Fy+SjpDRWVho8GrjOoRqvf7QomX5zI1DRfqHEgvrCVC5SQJbkL2xz+s7KhgSoNKr
00GB2bvRMhJp49SHxyxspvPY9D/URqzNJErqm13c+XYRUpzQm8lObeJtry/ksaLLXHedzdDZ4pmA
gLI3mggxrqv3U61VzFqinAev/dwKrfZTq9rNE8a/aGrQLPWjzbTwUDTxAn+Az27K9SsUFcmhMv5Q
mOiNyrBNLIFq0KOKGdYY3teI/uQ4mseaXqG9o8bPlXAOqe0kvjGoZ11052JuEYPqtyxjtyhbiiTw
AI3+J4kYS9t030r6YMYx/G5HaQpXwr03pdptpIUzq4zciURWOz9g9us9p10wW09R5GHq7/0ld4Hm
R+R3AGSj+a/XQWOBEbIELkUNevQ5wV4fWOsFidf/oxbFckrnCnCGZO+0rPRoEHxQXgp4VL2o3Z1h
WKAAAd2OC1H1fIDXr5dzc+iKakFscuKNO4FpG9NXGcrLKaM3yU4K7XZwDGT8VmXL2pd824t9WMyJ
xYFZLfuqMgTka9fXXVor+zTk82GTNXmo5K9Nqd5EY/usxr3m86wxg6Gy1V2TMDEbEpu1TdeaQ2Yb
2ebz48gj4D6bzrEZyXaG41VqpjGYbcLj3GYflTOaKLMEqMLKyJHxE98Eneb3JYuKqUKMsmls4WaU
WyGKl0JJr+eFG64gmBDE89GVM25EmjyMnInQmNuT3+pcBFplYyJyPA7+F+3Eq6os994qq/vY/k4O
8BIG4h07fcHwwA/r4WLI3ftWZbsc5fWLoioBHk3fbSiHgY3OYsdsCYOYvUGPm2BkaVegUD4aY3oy
RhflxPzgPBMedXJh29ioKFXSDypdA1VHmVbV8NHgxq3PyRyLS64W3TNVQHFFJbmrJuU9besnm2gl
yWf2S4vsN9kI4LBhi+TTWwG3ytLQ7pT6vs3XlAqERM9sOkHKIrzXK66o9ZthQNltAFC8Zms5hxZN
E9dd/b3O+0uhsKHoOq3aDHr4YFRKttfMbsZyOG1ya+k2pSMyJoJi8tJVrw2jPGUcAgoDShy4Sv0w
uBlAa8TINHpdwuVAFIzBudE+mUZ84U7KRz2DJ3fGiKiZCv9w7tloZHBWMD99b9kuX1gJt6G2gL3g
eXVoIpemMrBLASE6KOwVs2OI/ghz7ISVgW+OcCjD6flhXuw9OYGNGg8BGHPHk9RzeXOpKBtbS19z
4J38gRQpUCr3TGq3zqxsa0oZ/M5U+PqiNzG4fjJo19IZAXtOFxwHj1XMXdl0/D82q0RuXCazfDTx
Q6mzcm2HOD1TzogSfimZt2fCJ+8kTS57RWxtm6sE8iRB0mUHiqUKpDKeJMNeyLfWORqtC7eTW6OS
B82O4eVN5kqKEk+i0vzcLVfEWO/6EyokCEX8V+1LCxt+6u1dZS/w2eC56d+sCq0qMq4GgipwlgJV
kdetpuyYlfuRgrvV6PkM3IN0tdPqEdS1fJ+04gGaIFM5FHgkbtdk3D7vHWOivkiCs+a+UofbCq9X
keyc9i3HzOvF5q0z4euOjDe9JQvqMkzMyg8drGDG6D1ENBtWB67jYh2LDy5mLSWjM0IHiS5Jl0wj
P7m+Lpa3MPrAWmYrRBcjfhIJ432Rs0BhCrxP53aXON1tqIsnQr2ekXRnitOo2go3xEbvOHHdZrje
FxK9DPsDNyvpMat8pW9pY0oDx122DQwWOGzbmnBQqKRvTm08hoZ5zEV/USjtpozNY1PS31GoT5Xm
btgXn3nm+pk+b2nYIJ0zbtsx3A8mAZI6xW1oBq7gMo6bw2DN56W3j0Jd/I45sS3nXSc0H6vhG87s
27LIMKAne5enns2Ut9ba4ySnI9H4s8w+5lZ7cBsVWEnBlI4dxHYy7WPY3g5jcXAiFX+DcrUkHDIK
47KZmPEAB9yLYrqUcsXeNWyftYX0VFveNa5zMKripTRWK3ND0NSWC/F6FE0UeCtwESOIJilP1hgB
U5ib9BjVrXJVL4bVerRuXBI/rfbkwLCruLT9NGaglf0+TIc7DiSYJHOZeWBBjYdIGuNVNi4fGaSh
DYpqvOsLvCtzFxEqNkCnyWxmd4+30NNCkQe1O9FGBwYwGCJVOaRzrQVjXEKWZ4JyNCe98nqUk9uS
Vhu4YXhhRzPFL6TiHuaMzD5F9opPDcs9N0G8W+yBbI6zVjzZyB/OELPpGWxja9BNA1glv0+TPscX
Ml9oim0c1dTE3sFF2zEMJgQ0sBThqCDWpAbaFN9Kjix+LrQN3pD5dqLDxUsH7crJbXzdE5dIW3EE
ltJw2ehN3QeepW5jEZN7zXQ5P1nzCCmv7XNsDNiSmcpgPRkYjVuNxBExQpEf+Em9oh+YeeOpDhnK
GkP0tNYLXo2RZGjtwM5anw+5Pw+F4iXIuQbs3EuRcqUtHBIPuQhfLZXqpxTiz4w1dzMmDQ+D6KRX
4y4TnA81o6F4zdSeDLNTdkjlK9QFzaiJKX4kG/hsDvVjiG3Y68m8Qx8hS8WEwrmYBV1lAynLYIDU
uI9kezMOueca8r3S5as2tojTmsV63nbxrlO65HJSIXEv2q4as2Xb1auFYzO0kzzlyg2dPECo8AMF
9ZQnW2n26L+mzSZnkewwI7rb8scBIlEJi3qX1Vm01RiZ+HkaQUzEpZXM/WtUiXGzpPoSVJxPvUyD
lSAS7aMVKk1IIEMCUM0fVprvRqW41aqRFky4V0HWuynzsZECp2KVUpIkYkPXE/3mJvI0J2q9JFVs
dJRI3YnOfeR/pcJvUsaDPvE+1ZLL3OFBvzVwbno1Cs6x7KP0IhoN55AIC2f0iq7aknsHVqVfu3VH
26SeDkGmrVy3sbuTVdZ9IxCIQS1PXzSRWocEe40Pcmzelqv3pBxJBCAk5ptsYgQbEfDwSk2+oRFe
kjBULon9ZRuhdIRONCpodIQqgc+llPN3IyzfbKs62+wkuL+4ycLVGZOp+EKMCPJsiYLot05+X68+
GWBjDu1UsDYTKfstoUviJlWIkSItL5lxhi/kz5MjXzZ2qNWro6+9P0avFIcmRcibqomDRl4NtCGt
uSJMa5eQQFswf7Lx0XHlSZvsHdJiRdEFPqE8bXAMhWzfRTc8l1oTIxX1G7hGNIMtDNCc3ETk7BSv
VaN6B4hE85Mmq3lKY0uacE76KRDhA3hWfkm7Oh6MNNnQF4nIpCLI9bjr/NKhYC1jeh/VZBdKu0g9
TCjE6AvsZlrNZlLNHts6rQ69abyEq1cqC9Mi4GrMeW5wNbUZo6wZYYyVvDKCKKLsLKxMh2B9zwlM
4VyXMTlBeMy/LRG7PKVu7iL9jU49nH7RlbmyNWYeQLNh7pOheJxGwLtwbO4G6BKBAgJ7M9l4wPjI
0Hha0H527xTs3mmzVKkzjQA477XJ2VQx3ybmH0/GaEhuH4JVmm6VqQKUCMMUi0ActKshTVmtaQ7F
UAEMNyPgIZI+zKuFrV7NbHIY5almn3YYe7aUg1YES8LT0+nHB15wepjt2eRrwxlYarbjqxPPG6uV
bVAY7NXa+UrB3OU40/dmNdfJIi/9pUBJXr/a0jY4TWHDwx2860HWZaV1bleHXrZ69WrKa4JOArlo
8PEluL8DqpGczZyLMmB6xqVbWNYOKKs8yli418DiXFxe5JxECR/YaIZd6FB82AiOVcm0r9oZypuB
zqX3FQMoMKZeO/XLSebOqoRa4dFNKJuCzOuZZvfgkLCv7fU+H8lDz6uNkWfws15iNNedJignsz/a
2Qj+EPfjrDMizqtsOUNj0gOj4qEBYQNzgBNdaQO8xrDPaZbkAeQNDmpup5nPcPnOtJ0yGKXP9Aj7
CWpxchVVxm00d3TZVOEjwkflT3F1YtR8mVBiRcD03VgNnHmJ7o39j6aemRNThs+TkPqRHc5a98MW
sl+NoF3U3lWrNTTDM7qRbapsO2G8o1Amnm31z+ZqJ60iS2DJE2/4DeIN4zBtT8Zq2isVTG0whbj0
hmSt/vuW9RhiaRIAKBL2+tW8Wln5fNxjgwkR0XMA/I/jlWVXx4Sf3lIna29jjcGkKd90DjKANNJb
K6UhyhUqAJWIRVlxwX9S5rg3yiq8EqvVFtQKkOn2QqwGXKGG3TdrNeWWkDSY2Ff2UVEcnsXddOzx
Ml5FFH35WlXRNqNM8QsGH+7bqQT5YRjjjjiRZ8zOd566jWcZPBiyIuK2GcSNgTvYwCUszPGQKRaj
ddjK41jtlYDtLkfZHBbxajDudcNPDM0JaDKANsfhu7Fb2xtLxuzDOhBs9ULb2Ulj3+cDxWHcQ7Yf
Oma2CXUK4X7yB3FQaT+anv0/RP/62UBF2fc6ZoKO+BTMbY27x7Jn38WLwPt0ZbpLh8a9cCJHOyiD
/U1XldzdfKIKJ53CnFKQgstCIJiOsreKFo8oNcJKZKPxfoS0Oa7nsLCOnooCdKhSH9VG/w47bqQ3
aarAGK6i0RAvB6FHw4YJxVEz+DLKcElOKqmX30iB/yVV+kcHN8M4G1ARC7+FZ3wlTvxmENaFzizY
egiMsz1k+eGN0gR/qn+MZXHIOHZXmN8+f+M/Emr/NxLs/6tpAJi7a5P5n+u0j+/Fe1f+Ltv884/8
W6bV/4XU6RKJxAxjm8x1fhmoEk7mwKRzc1KObvJP8uO/pJPJCTDo5DsmNqxDlPiNUmv8iw2UIE+n
E1ImnvyP0slfyCRC0yxdJ5fMv7iGBp7p99cRhjwC/TP+3Kg3MLowYGvU9JxNxTs7o3fFztVtbbrx
ocjFP6OwfP5mhxQ3784gnb8mLn57BZNgVMYOBI0XtkZQluML1v7vi+Xcmcl88Zvv47/cLOrXBPb6
Lh0DnZx/YY3/+rv6QadGZUGq6uumDYYx/GjCCm4ukPtQPyUZpVXVmNwlY3EsBuuQTupOGtWPkWjD
X7+SL7ftzze9tsEbgr+59jrf/s1tW7Ztj0DP9lJV5Z5dh99D77GJIHpDrR0XmZ2KuP07rs7nVPwn
U2AdGtg/fysjc8hfVGmg+//+t9IKXQ11RgLOGMwrTdRdQEsLZxN0cs/Ne9ASdbWNq72w+lNUMbbL
kmOX5Td1Fb3pFS3RRndAaLzB5FWzwcPi3swl3cvONaeaYyLVy1Z0x8XQfzjN9HM+9KckvM8X9/XF
4zswNNO2HEHE//cvnm1H06iL6vAxsUFyawKOcbenENtvhLgACHk2IqAfEMS1MwTYKynT1wjT5v6v
v7l1XvGHl6FqDpwXQ125SL9/GbGdO3VbLw4SDWDxhsbPOE9fGzX7m9+jf7U4rNeqyxNBZwTnmqb4
ks1pl8E0BoP7YmqNUzFxXE3qQ2cipEV6e+o02tDlY0IpYx4RW+TZgiu8XDAb5vHBMSiux3n0OpsT
8239WVEQ1jT4XuwzGx15snb9sF0uVJAz68Em8cGrHXuN89kkBzZF0ESFk3wDhqb5bhwxHeDU/Nef
5PpJ/fGT/PUNfnnk0E/RWtXMzUhy3n1Wq3ShO7Fx96jBAFDNUv7NFfTfLn+CVQYPN9WC2v+1rcsJ
U30m48AnGsWX85AAn8npPoJr2lYySHonkCuhZWhKrmG239wVaYic4o6PZU8zMHsJsC509NXZwdQm
1ZtyDpUK/RwzKYk9U5kEk6+TXhqlm6+mVqL1VfZ37+LLQG29idebl79M7C/APn9/ATJBtiK5IKNK
WwQZ6vtB0xk1oPO6bFk5WQzbLIM0gCPPMya32E09sp9uIpBPjCCWWd/SU0XQFY/f2mLyrncarZSa
5c5nxQQJVUWcXjhp//W3/WWBAUHD84bHu0vVPfg//ct941qa1U/TAgVVDbWtu7o/qTi/HVx337T2
vRLlN2pH3WCXhn9zJ/2BQrX+ZgfyB01pJpulL7+ZaSB3gZM4HuOTYtsrvE3ZLedGLe6yXsLeMlrr
8m/erP3lAf/5don8uZoqHNZu88vdS2w070Hq2KsfwXogNaNvKxB9927u6PcKhO+HaFrJ6kurXCCa
IsZGlfosDEqJe3fKngY3ERcN2dDbdg6ngPD3o9ZYh9GsuvvSJafQJqxVUl9uymREC5siOaYeH0H8
TbXD1u81QiyTmryWICZ3eSWk34ZtddGgsO5MC5afVuCQciciTbMb2+d+bpoVjDzHFLg0uBtzWTwD
uLO2lVJStFu8zLj7jp2dWmclF98yWB6bWgHlAEjgoyzswIiZKvWJhUeGZ01HqVI85veuUeY76qr6
Y02E/C5a4NHODu1JS6LoR+A9JVHXpPsOIgou0aTFzgbAsG4EzlBqp9Gq1WtpTad0IJPLOch2b0IK
yDYmVpT7wbHGx75CV6444EBjclD/zHYmvuU6jwN9whyN4yNJmiRwFTrPrDjMvheMaghpcIzVwvqH
i/nCL4BubXUjdd4UvZc/5qVRtgYGse+GggbBRoK+mjCvjhXUlmOk4otOIkJ/K5UBv3KNqzOc9zZl
Un5RsTiprWEc3Rx8BGb3ezuNN7OifjOE0eONGoe9AqgBBMqcnQQi53YkJhQn2higyCLAL6rfUVRG
mX36Cita0qtXMG9NHWurmgOYsFkXm4wUTi+TSw51uW+XwFHUcIPkdeiYYwD5Ckm50+fCAZ332hU3
ZZw8Jm4ZhKkobsCZyA9B9TINeh3nuAnfjGHlyn1YkWZObC49teWNN9hRz2A/ovMcU08OLFRsiqJv
YV70zTX4Y9ND+TI9sBvgOdpMuegk/ce9VdeXierUV7nadCcGoUMQ6YSmq8Y23kVZ1J0XO3Ig8JHa
DK8oKjvRrLfCbLbAlrNXeFk3uL+rE1+hsWkH/KUC6c6cmJANw5Bf2CNyOK099mVR90sg5y5QmVgE
tRgN6JntLl0DEYZe9xeYHPaD1rzPpnMPq6K8N92pRj2FR8w808Jta/NhVfhyT3lVq4cZdM6lo9E3
NJgHht/AbEPxZmhtcYIUm267WLfv6aLnlTCNIuMt7rRR0RCEptfIIn4SpSXbyUa/qxPj2ESQcxvG
eEHUZHQUKv1wNFrD9hKHbm/dkElAjOmMDEW9OB0vB9lw8sRYh2k7Tor3sQcuTagJ62Ez6Dtl3SbS
i7fqyExcEzTWNQllifmt1cNoOpTEFNTAKPrVY1HiHJhLs3Y34LsBoTbAwMnlNkFmFpS95GTs4HzA
tHAIjXFpo/cmsZgPsE3qb4Oz2NtwzKtAnVFGeifcuxpQmFIjNh/Wzj5vhsEHQx97qkaGC86YvKTy
gDweRdn59K2ay1fWWFwRyGheY0DjWTog+3o47fGEPcVGRgnA4mKbCnf0ZACAaZf3VObqAU7EIXbl
4NVleqdNhht6GMjvel2jf1kBuTBZzAALYjnBZHZHk7bCYEyiFyOnVBjynCT9JRAjCimZnsdXGFY1
v0MVV9kB+CMOVfJGWvXcLrNyIXqTorjQpZFKHEKY+LLTzrJzwk2vIAKKNjyJmElEazCHU9sGvIFN
/XA/jFuWfs9Sk3djQHsLlxhNu6+rq6yY9upgnsAmMMDrgfDk0wt7Dj6FvsEdgIsE4wZT8yqGAzFn
M4SFePCB296UpvVW9r17KdoRStF012vtVSQ0ymtcOkvIdHq1RWKw6UnJ9ffGaJ6TiDinES86Pkei
iAUdeW5aA3F32hfBZxS4CdGsbqS/vKqk4VVtDFa1hoSDZ9HZlLZ2awGWQy0axAXFDmQr0DeNrrqM
9JFbfZ1ELTAb6HNkvkkRBEUl7tYiZjpPgw7VYqSJoHNOMCZuc5iJCHxlv43aRFlzB3uiB4rPogEq
KXJCf2qFfWKLBoVK0vUEztuYduOgbPSSW66UhUPMuQdEl61Tzy5HXuRxsZ/xR2DPy266SgjGL/iJ
QoWuMWlS2BeJ5EqdO1ycnUyeYEMQYOnFrVHlONCZlZ0iYT47IWUz4O26H7GSHSx2uJ6tuYCeFNwV
wEQ8Z62Xx1j0zCyPfV4Xtqe4FDRWGfn3qI3CG2MRHwzPUVnFJDbkB8gmLiQvPXNsGXIO6Z71xAxs
Z6Y4PcZdqJIMzOgepuvLudPd2WZOxnOdysnUVxOSQALrxHms5n7DUOimZtywAc21BSJBFsfh4yyA
eqhKkW9btFDPGV3XjwfQU+MUmzxNLXuzSNPidqjJHmdF4ztVTVaKDAE8SOU0tWNPeJsjwpg8mmll
bSQqXsADhCmjFZ14HjD+0aN+i6th7bEwTvoa/zOzxPAz3MablOK/1KNx4yjc1IZOq7bgHIt6I2sT
M1anpi95NxD3SKL0zSVJvGuUFwmy/Dgks3OK0+pqGp0DosiyrdayBJF14VudVc0mjSPtQU3j+DoR
jfromI3G/89cJ5vU+s7R+vgez4HKOXOet5mdh/vSZvYSm8pJWRoB9XGtXhJhf/nZMjeoy/xiY5AM
bUY6FvDqi591c7Otp98Uo9K3Hd2vt3Kx5YGiRqaWtjo8R3HfcN2tSKReZaLAuQE4kobtxtHD+bKG
oTSsMKXJhEufrIClVo9+cHTZ5AkrWjJb5TFdcUxRXY7bLFbo2zLa8gWfZ+IxNsyvE84BYrCZ+Kxw
J0l/GNZwgE9yYDuVrBAoQjp5kH2SoRIYUXCc0SagRi3QoxLB+qwqLMgrWCrL7bfWjLvLymGwhfLH
5dbQneKuSKqEGQsnKLc4uFhGz/hovEVP2YQ02P2OLMXMYbSJh35HR8Ke6j/9YIWR9b1jE4henT6R
auGhUDF0wE7S+3zuRZB/crQUAVKrnZnOglFbc9JUBW/DFb6VSPNhWBqA7Iqt77sV0TUmwLrI1dZB
WlrZkdglW8pC3ME15XGM23zTd+C+WGpelRT7wbCiwMgtWR/tBB5sWEFhDjMtUSjTXbdCxFqXWhLO
YZ271VfIWBqFH2FSqWRTtA8CszObPp4UcU6gv2KQc9NAaN4tK7osXyFm9Vq4Uol2ZUQh7qYr7Kyy
jTvbApY0qxNBZ5GyXyj76qAnjHiUGQ+V2zcqOaEu3ZUrTs0YwCmAEcd1h9prfhMaDICekowzCZvh
QnHyU2PLu7RSOvA1hnMuEWK2PcgYoPgm+zfhnNhwTNto1tNN+wl96+vxQkkBwQ2fSLjIbC4kyXbf
nqvyuSFSAxY821ERDyuGqTIlzN6oQZ3RtOVG9gnrBieuc6JBcNBWJF3GBBZkdl3eiHAl1tX2goXj
/7B3JkuOI+eyfpXzAmgLzMCWBDgzyWTOuYFlVmVhnocA8PT3Q+v0Pd2llupofe9GJnWbikUQCET8
7v65RoOq0k71rUUGRZVJbkMsg3WFSX1xZg9AVln/aPeCOR6Pg99GmfEwpul3wKbhp4gkrRGofpwi
GC+40bQ1EwHWJxbluUlDaGNL2xtt9ZASrOkKlRaMstOeDJp4PccsBh8W4Luy8PxQ7Q3QnknkTTDX
MMblz9KujT2Tc21vhDABuYM2ZBhww4ELDBZuYMtBgPURCIm+yyrIgniUznEG/afU3DW6QrCWqjT3
0dTVT7ZgP+mUxsrQjN7X8uh75CadL5bcAUd2WmoTdFM7czn1aUvhZeyLsCgPZld+EzVERNhONCvW
mbxElTtuw9Ku7sY8s5/zIvHZXBm7FryiZQ/WLQy77okozHwfo/Vc6oXHWLo1taYLo9Gy2oIm3hmq
gXanOulLNmZbpW1P48J2TJMpeSxxXe2aKr7vQjM8asB8sJSOfK8EGcdM63KvNrCAw05/cOrSgPgF
8ocO7MYL+yy6yoEtepr6A5TglzIj+EGdTnxfAg4adYRdTSn3cclRcaJ4BHpSBcLMeuxzghL8muW+
bpENjCm1v1etG57o4ONOlVrx4GDup0KSjfqBhMGrCT3yUek4ALTCmou3MK8VcucBEEP2YsYBR6d+
aOemfhkBNx5xG2EFiPPZofY3de0NFHX5nohM3CuY2j2Ta8EmwLMqkvhsaL2sLY+cy8QpAu7PRoX0
L3vdnNNrmjB3ih6hkCNpAciUsd2+yRw+WVmrH1GcMrExTYaBjrNjjzccoNlQt6RekLNxtcim2HFg
egOMkfgW2IadPdbsgMsAI4Xau09DZTSXyFzWYdvtN8SFVnlXTPskA+YVqqIuPJjLobma2+oxtbRw
S9/FpncL0i5W+UCKr9ok05B88BWeAQeMe9mmp0Id3+xGz78MPY/XPD4Uebkc0TsLbd2SI1uRaliV
bjv4phY9GBYNShzXNbK2KGVOrBWHZooZa6bcx/XM2jwG36uolN5YSIoM0IPVyqYwSWs/G8RvgpqY
GSc6eqi7Y/FSLUvfxhbempz/5cxBiNOUV08dc5SDs6eGnOkyNnQ4WzweQbiT4xhda7ZsvGo0Y8cO
3Rt4YzNY1bNt1cX2awWEMeKou0kVHX1xmkRO42bRbCq40+eOCD9n67H4UUOyWffTPF2Qsmef0oUz
C6C7t5RsFwRJ+cpYYjibtcFSPLrphkNjcZfm0z1ljqVPW3e4jaah2RZ2M7P9D1LqOe253lM4igd1
1MLdPAKelGOvXSw9DXd6r2Xvcmybg5wpfvD6oVUAxg1x+MHjTn91ZFdbdH8qg5jDr7twEDsn4OjL
UieMj1lj6UqHpD2WQYlX25EkiJTKRPRT9Ok+UeCRciPCkiCdQx1IUpfKfRBqzgbBj3gRm4l6DdWj
2mhYtA6NldBWE0xny5htdsT6CLAvLndJTUValJcH0cz6PsWBve2rVr2jCjxepXopPnI1pxinxi+9
+l1LHlRtl/MmvDA5mH1eusJc5bWl7RSaKTsIMaI4z22jXeDAUHEWNln8j7HZ/9f5fpGfZDDsMCL8
1zrfpsGYFiuL3DfHH/9F61MWf/xZ9vvvP+H/yn6oFovGo5J/hLz/P7Kf9hu3vkFCw3INR0OT+ovs
Zy6hDhKULr1DBkPePwIa5m+keACTUUuDZq0K9z8JaPw0lV2GyWQ7Uf1MNBWN0qi/DpNdzD+Gypel
Cm3YhNbo2XLcxiLc4kjcJba9qZqRjhTlF/PRvxvFu2gXzEZJl9r27y0xf9K/FJ0xdRDwuSmits8i
a+1ECYlEq7Sc3HGOlQRLHehcHu11Es9nRVSHMowtJpQGqcruRcvSmxqQyrOit7RtPsUIRb0rnp2U
sXaN4aclepiSdosc+fynn/t/KSPyizGyFgJ0iPZzQQUbiX4OXCansP1YdwCFmUetvxKD7xM4j/2e
l/oG3ZSMSnqEouCByfyHCv8v5bBlaP2TeOKiCdEJRbTHso2ffri049imBr0CRxjLQhTuZajsAM/4
apv/4qO0ZVb918/iTkRnFhZqM4Ghn2bZBi2cAgKlAl6svfTNF/t9PxyN1cA3xGpJPdf3wv4IEt4a
kChLDaNom+8lUUEzSZmyYbgy3Hu43dcgdPZgbDccj7e6kq9NMfxCTVYX+ePf/WV/kkfop4wEYR6F
s+l3jBGrMgkx4HOwL2HVJhmAF1igBFDJ3sDOhuT8HEtjW4S/uGjq8gP809+Dcieeb1NHVP9Ja52N
eiIxPMOkt/CFZ06/DgzrmCmnugs4DIAx44jhTLlnh7X/i/vzn28OFF4eLZ1fy8VN/5NUqnGi6Owx
VFayXndpQQYzz62VIHyhG93ByuJzunTW9ZFvud0DYpk/JsVptMxgzTCAU1l+0sdfXRHzb34ZWlqF
bgjUEZOEOFfsT8/8QiGjAXZBqEH/t01ECrYlfpkH75YTefmsPuU7SHzsS/o9rJGHCRt96ogVm9lg
tbwLSVKRBlPC4h14He4oJvADfAQmRAq55v6zmhnOAeo6RU64LaGMD0BwhtR+gm6mrRQbaaMo0/ss
wx2E99nTmgw+Knv0TY0NS3IwQkAZNvRIXWNgs7u5h+gBwwrXYXVkdmZjXjTQfDP5rRtS7FdY2+hj
/yY6jiouj6KG+JFRjuB2Wbn597/pPy/U9p8uHiv2Xy9eRbGzPpuANZj0cdIPnnC0URXLWXCILLLq
OH6dwt1GyKa/kGl/UrJ4RfDJKi8uhwipcH/+5EK3un5o+NkKkVUc7kFeqdOmZwaU9BVkrzFeJTMH
tn//ff9u0SEXKUyDEjr0b3WRQf90t2TGXLAe4T+tE30DiSRcyjieDDV0SbRixu2zU8+5Q3H7dVx8
KFmO6dXhCFRzt+tgYymPhshxc4KQ4IWrHmOlO5VUbjopnIrMBids/Oqx+5tH/i9/5Z8eeQtqfhCG
rMkFCYTQKrfLZ7elyoSjfwI89Q5rnnRMRrFLKH9xvX6/Hj+tN3w4j/2y1iyr9F+vV48hL5Xsvmkr
heM7Rcd48TXaezNofMWcXriU2P7FHaOdnREVv3ih/82K85dP/+kVYU4JZ/Xl0xlHbYTBvcH4dtDs
R9Kev1hZ/9mAAffhT1/0pwU+dkniTR0fNaeKbw2Zl+sYsKNfLVfYp/5pAbdMy6Atk+UKW9JPTxz5
WF3NKj6nSNsLaCqlwpxdH+1C24he3vVW89IozXEmgcQCtLLG4pYMwx1Vzlnx0Bnl4d8/EHzm33xz
GwClhd+PsQKB37/+xMkUYXlkJLPuhoJtRkqWxXAjdYt2ZHBGYH3qmjcRdBuF8/LQv8zKAVbmKhGk
lAAdvmKw2iXpE757elJnL2C/pRZs9XgXZARAl94b3tw2aOvmszM5Ub5b4yXTvyxQojnGknBrNBTY
4eyln+tcE9rKb4KAErjKFY+TAWfN+Aay5j2SRr7qONatXFqPpC/k42SiHTmJ2NVD/yMYHeUkw6I/
NhiJyjp+m2sdL7PprEEmX5LwrdaRFwznM0OECwCSsYl1Sc8xrokDesWjgqswAZXYjAwJOZbhq79U
ZPV3w5AQ5Ygs7ZUGwR8SsGLLgNxWonjVKPilR4NeuWXMZW5FhgqdhAJn2yDvKMtpGY8bbBwkf0Rl
fUR976mzsQe/ALgvbNYcgnlB1EcZ4Bzp3FLw9Yxym8c6w5RCqy5DnJpMEXJzb7b6vSatABJtAH4j
isQCYjxnlGS4pZUT1sovtY3dX2EaxhsFvVttxlMHGCFg9q1+j7PpMJM3PVT2tSpmtrmOL4wJ3G0h
dyCHLy0oraLxVIiVHk3Z3HVadMM7vyq6HL9vf8QvCgZ2uFeT0hvTDGIGuyERKA+YCUsM+YL5bGxd
pfulEpzCBFFvF4A8pbnTpsr6azO5Xq2MTzLutkVh3Cr05zgUpyBnbDMwlsbhH27axdzb5UBOxq/E
uSUjY+9+GLb0XWJYJ3rAzscrKoICSX0YZw4YDDVlurIY3cin0G7QeLEgDXZhIx3kC+KTn7wgX8CU
QbbGfQsilKzilEQ7VUTztS1Lg9njjbNKYBjMmXQ/xCRsY/h9bONybfbXABE7Tfk2t4qyQrDjAwfm
6KvOD4W6qiB30mlizPtQn3YpNdlmvyXi03ybHPDm/QNNiFyncd8MP4CurAPl2Zzj24C8jEpoHiFU
4rUGaJpk1bqJurMaqjov4mejfbDK/jBRu7iWwj4KNTz0s7PV5NRtpTZdJ/2uhQJo79Dw8WQ9dlbj
cfuPdJUkxQMjXQ/evjE+KJmHkYZy1zXlrlV2mZ4b60IXuzM5JwRs9JEKta51ffFIGN4rrE0dbxux
Hj4lhJC4JTJ2Hdyd6j6kI0VhL7oodu30ICjSjewzULXtmI5bJFPjib85qaNslIewBHGYmzMGHN0G
bTpsCk1fdXWz4soWD3OprtvhCI2ip+f2I+88OaCtk7peCbCy8qHtt4Sb17aMfjh2+jA9xjX1Y0F+
lwI1z41ubdgU1luhb3dAp4iNvFHpCPZ2yzEXXte3ynIODXNFI7oLA9czzfskOJYJGioY0PqxgcCK
k9tBlyktF1Ktp+hnmWzdlJglrjU3fMPzsIPVdmxwWZgpP3y3xGkrqtLjG2Y6YpA5KUlkYoLxWvok
lqxkXs/38wRwTpp2srVdeWZoCGAtRs5JVzmDOVHr20gkfsI8RrTivpiazzZsNtm1UhM4oSxIii9U
CjP2nbtS5I7K9VkHczYT4Ki1xDO3Vu8F5qlxH/VzCVEetGUw7GLlmz58R/MhR8GQ8Stzqg1lOluH
TrUJR0lPBMqK9mqHZqam4dEpaQd7WDTBmRZTCgQHHzBLH24SBRIo5+JGe9KT+8zc5vba1Lyxvrcj
yuLw6GTPGoE6215pIUlEqHbJuzm/AAmw2u8DlraQub8URzs4NFcG0VsyJGV9jZm/LegAQ3mOUFoc
qW4j58wNbJrn4RFS53rur2lyV80I5aXxQUD42MFksSfQR0Z2QYBsSBxvwZixOAxLy7lLi+ZgNHcx
QoYfsCIP6ikdMTTQvTAV35vxxepYHYBjVmfkhBg09n1nH3TcBbb4TIvnoaQObfqYwrVed3hbyHYT
cr+4khkep2ykHW4M2gWtcjjUw14bzq6xlwruN82nd9yHpurree25rW/VLJTOOss28Zita1rJoAWX
PLVjXngy60lD15wdHykvHz3TDeVz1IDgjoNmIfDy9AohY08BPT1G21x/y8HOxUSf2mfiHpwzgtwL
jYPy1rzNkT9/l+KSKWf7WZvrS9Pv5uExLuZDqICIknNn+KRuoda6PvEelIKKm3F0iutigMqPSDiN
ce3KxMtw244g0Z+VAJmeKXi5JxTs3pXNzRY/AGCUCUeByktOyLIyytdEIPP+KgkKU/Cnz1czp6hD
HvPhFtmjlxv3NdRbvgvpnO5Y8H2qQwQhT4X7WekEsAbWcs9tdiLhDD8QUg2mrShuVvqpf6Ys7qDg
G08h3zLP3bqnY8ih7Kjd5T9oGiduepU1ogE/f7R1Zb1i6QOpPY9Hs/ZmCB6ZLWEkiafZaPyUZGbi
7ntkzZkg0iqOd/n0Tv+tE/LqeAnIgLewRt/7ZPCFtglY2dv8qzN6Ik46tVYbeQBK2FQgko9jYYFo
6slP7e2TCeuLKRs/Jj+PNpIB4R8PHZcj2A+IaiAYQvsadY8osV47qRS0MwEmsFqSJRPfFaO/IH72
B0fX5js2OCOVh4Mjly1Egj3NmDaOwgzZivEE1GHSMZvHXtJVlnrXBFO5BbOkeZGovqn12L0m+fCi
lArVxt20U0uTN1WSQIekZ1Deuw6e0lSFalY3+ivZ3Xe3dgAF6Zl1K12sAG1Yx+eYfMGnmMx6Z3Xh
gyhoIezmyblrHeSgqHaccwl08qV3+gH5YoTQ0IRB73PB2/ukHvAmWZncGvjAVmk1jrSBLdlrZpib
orZi2g2D/ikePwdF7S7qAJ+zsAaMRbiWfMMKX+NE3hNHWUvYHscJ6Z4X4Fg9Bhn8UFhe3bMxal9w
RmwKEbmYgg5QaAFIMjYaI7YF5Ywj45urUmRYM+5f2034rg0NMW6zhjPkYLrtYhkCEkfRFV1VP8SL
KaDWjHdLNtleGhMNJKlrUruohdcuUO0X3OYdTz/OgnLxGNRtfrbs/o76X6qB9HofY0OAF4L6jD3H
1xpQZwUSJ7gMYNdzh9AwEd003VZ/YuiwGcuqundUO9xBuMXYlpYQdRFEcA4V0dYARbJjHBad8jBg
KzLTW1CF+hlNhAF+Ct0WcjGp9iCgCKkNkztrMV5geXxoBMGyLqloBdYmhbWpsdaNQ+oYcgD2ydBF
DjGrdc01FU2dXOLF6kFPubsOSaot/pdkky7R1m7S63W9uETgMN3aENJKUM8EDBV8Omk36nfsRodd
puhfbU3mktonvCcaS21iIJYrfXwZBrB12MKcddIQi2utePa1rLPY4+Bh0bQi2Q0EZLGZptSG8ZdM
qLjhFqc3ktownDAKd9V9ZEkAv61ob+bilylCA8HJil85ZBf7qCuPoWl/n+FIrnNBgpqOxH07dd13
J0+1TYgvvW7GnLciziK1mfhDtHyDcej3T4hgMRjhJVscPixmFODoA9Rul/kH/Tr0YFeYIsNU+mND
qlGpU04Ti2moZNu8bnJYfjoo5bWLMRL+DWatoTEPbmUa6zEAHaeUFmGBgB1hmbTDRS6+JMaTwdpa
vEqwMLCvYkXuFB7RqCqPlhqyeRlQ2mrH2IL+vnXCOjut0gENMQ9VEV7nQLOh1ipLXoJTME1BpFex
DNjZTUswi8y2cTQXc1UeYOWcUlLXFZ4MapButALtyJv9kF30EGLFh+ubbroQt6SJJ2MYLAuJkAhu
u9i4ZD8WnPicM0h8FuuSqZfd98WjFGniiUaSSM9BtGAuggcsetZese3i/izs8jnFOWYEWJ5qO0n2
kv42p+vu24HSAmx/7qkc3G8dRrQYQ1o8tY5XLh61ZHGrGdxxS3GxvobCj7klid9p3MGMlNonA8B5
utjdsL3JRt1hQ2E0r+hA1WzCkCIgdGDilAtwzJkdu5Y66lc6H7Cgnn7Mjc2KPUB4KzTmOylfzY2H
Xd7RX5q0zZ3DTZuP2sqMtD3dAz717/UK1p5yjJ2xeNUnGLJdPUPpaWc/nUOLcoGINwGVQ4pUc15B
WALLDuo66I4zw2msodq5CjkbSPyDmD8aMO01/4Z5LYMbDDCL1TAs5oWwlJMqz7DnpTNgdBWijBNb
xzox7/TRvRDIv9Bd+hzF9OfN6kbXxsFTmvkLzrXlJVXru5OLBE8wbBV22GJrzB+xjl16wl+0zXLz
Po7tz1xXR39W1U8o728KKAbuce0uIKXb1aPwxOKwLGreaQWQ4FXPUYAKdEZfIXd936oV8y7MuAYz
ANzT7LydBpTsOmiqu2GYt3FsXGlouhsVc03j+JPGflwbAM10qubFWTj6gm5m5vga1mNuqQCyYaU3
J8mmJrBgwyuizjdRRPR1JvgTkxtRfyiz+inaBXeRK6dZ7d47LnftQpxLZb/P6/CWuNpVo9PPyNNv
UJk8dHvXNO6SOL8ywfBBO1zsPn3P9XQ35u0lS5Zoy2vK7rgvmw3TPy8yOxxpMa8E+aIoTwaiA55C
nu6Rp6V+spp0a7DtmOJHFXidokHqA8pQ5hza1XFjJMprqVQ8qMOrmrXHGXSWTsNmd0ePBlnWmChr
ftLyyisJxijOeIuE+k00TK7yfKdM7hOS9nuS64cOc8m61mtf6TM/Vp8w6/tR7/qJ3M8W3grH2FVp
sje0gnYKjSN+uJI5PMni0xXDLTan21i/J4n1hk0JYxlcxnAuvFHYT+DPMarm+UmtKQHQgOxEFmal
uWquSs8xVtR+UVOUgTlmnfHd6qnDUokVIDM2k2Tbkwc3N2P+rbtfRdEcZoV6UVpFiElfrWWry3tW
cxobL7dL0j7CwTDe1aNyk31/1dWew4IqfTWn8lJNmn0P1Xo1hOJaBs0xzbrnomSi3l4SHMi89Tej
gILiFuEN7/PJseiAr4JtX6oc+h7GSu4V4XwU1Aau8yH0ckvcC31g+8dfYi6TH9bIPoCckUbHaK/Q
1FLaZ9tZYKAN3Wnq1tEhvvCm9Uy1P5sWU7UKmNDKMayR6VN10FNziz+PbZwFNbyhzSOAPY514j5r
asOPp3HH4AWgDFoPZ88v3eXB7Mu7RSwHiH+vM2CylTsmNw8BrLeBuq0QzZGDnOjsMyF6I2xOrqbv
MyijUyIoRVNYgEx1BaRhMwXRyQA1AXjiPcoxAwgyJWXuPuX4whQtf2z74qlonUdd137kg3gadWWj
5O23senpW6wPQ89+LX+oWvpo0O5vtWZTxBPJiz282jFVHXp8qUOw99X4QWMkyzMzByBxL8gBnFDv
S3zdqzlrH9053GqGooH81wEOlEwCwf6kkx8n3a2XSUaVuH6kfnEEeBbfTVO9b0deIbD8eUpSTmlJ
uLDGLK1dxxoVmQMD0I0RcbZPK/z8eUlFNdM0fygWZ3gbDRuTvnAvc4Mzc3lCoo1WgcrV/UmaD0VV
bCPFJMY4nnsdHmpsmcbORU85F3W2nPmqGPaKDF5xRgzsZQgQ6Kk1XqMeoY6dv70nC3lnJON2UBl3
KD2wPd7LCIWWL2qtPsf2e6vH14rO1iDDjYPdzYD+tHbC8cyzxwsVOokx9IKDngZOh4mgEwfHLGiP
lXFO3NAzas751jaBPTEmySlo+/McBR/lDC1Gr7P10NiPSfLMFwcXhzunMqrXPggIgVn44U1r45Qz
R6cyeigrZgttymuE0iq3Lx4C95HhwGlWjAvD2HrtdNEBbz1GHbO7jyWex67Cyj7rbreLA/VzFP2H
XvLeBKCaYKJxsI+RtB/bu9aEGmN1Hgyf720AHSnR5YOdBjC+wjfDCAUPDQR7ijrqAIOKUCWjV7qV
Rsc9ymGaVqFDd/qDayn78ctsL0F46Uf1CzDVgUtQRLtKaa718KX2Xmrd817Iwpse177b7liKw+Jc
Eh1r9wH1KKuC+RKzY5WtLiI9fbMLHYafjAHAzBTSwaOjN+Vje40kA1qf4pyN5p766bObIB3tcvux
dTe5wyjFpSHjj+zgf2RO+X+TFooaQcDtX7tT/DzGjvJftzL/CIu/2lL+8X/9b1uK9pttYnAnT0vt
h03Hzx9pdPc3ddGOeRPD7MShYSIz/JFGN38j62QQaKPdREP/QGT6w5ai/2brKMVAPrUl266r/4kt
xbF/SjkiueCvIN9o8ofhEfk5IN26dEvO0sHqlch5v6jda0DWDFPIQ2HO7feBmzwMUIfXjcJjpCa0
mJSCoJDDHHBbNkxvbNONCefOT5neXjDBMrFuhgeFBYOKYFqpxVxPVB1oUr73MaqYzd5FWwX9EGxo
Z2hujiTjQI3JCqcHxVZO8zFH7nvAg0yFD6xlL9Lm8axEyhWKInygWZlSDJNu1nHoCLDuVWzdR4Jp
39oaDzzMzlSA1cnYMhGWEX7ipmKXcrzaWDiwD0FCIg3Gh3KKgphKF3cid5G3vGJBhLCtXBX9XK2r
ErVHMemvspz4bDR0sjFuD7kA9F+OwY86BZpkwdGJuairgfKhtSHJ32Tjzmoq4JNO+6SqNCUJneK9
sTJj30QR8WN0mVOeGl9t9dVHbYdPghRHikd9BdkmPFbFRzhH8kh0aDqkCa1ZeP7Ko6CYxedIprId
2tPg9GKorC7UNR9EJVEaqh5rJWacKk4NzqhG7s9apu0RlV+T2gInJ0iUbPNM6M9hJO+Zj1JhKeAp
upgVGa2CNYeVQnVMkOGujzFQmhNntLI3GkSUOCctaeUMw6K4/pz1tPKdIoRGKU3yu0y68ccWc0Ic
XI13HPtBgaiGPM28alY47UiTKbkcbzOJY08SuD0pELB2pTpsK2uQJ1PpJSfO2sxOrR2bkWcFoh/Y
byCvuXXQws9qm+ZgN51oVvh04H2ajhbtagPJWnXia99lNB/N41NZdC/TeK60dMK70DyZWaw+yMqK
yOQNnMUgZ25qOJNYrZjF5Vb9I4JN6BWkJrvYafGQmO1KMeRVaTu+XoX7fiRI6NeR/EHA0njtO+e5
KXV9O3BC8Ua2116t5eWZuYFgsqi4KyvUOGr2nTgYdab6YaudgmIkgtVO1iY1FbCtsTYo7NMEUErq
Fz1VDa6dUJdoQCKZhC9uw3HZSoUoex3HEdyI3e/GxDh2Zr9Y3Iq16LRdDwwnBtxPVx5gl1W2+Bun
xek4LJ5Hgg7ZNg0bfT8sjkgOLnu5eCQZGY0re/FNWhgoFckrTl88lebirgzFYrTUF89lng3OplCd
4J47EFLi7+bMgr0fVUGLZ9MOBZSvJdzMSLos16KxmuMQQqPDM2B8iICD/IoOIAHmgNGKZZB1kcFc
bbUedGsYC+V9+N1EOv5uKB0Xb+lcltl7XbrK1tI1eaEPltCj1g+7KqMT0skIMiHn4nOX3SWfCFLr
1NvcQGgxbVPmYZva3LlglCKCMnTSElSYfqS43B+LBmJo2ZuF5g+RRsnYkjdtlHFaWxW+Ychq7ktK
DSV08AK1di7aWxA4i8jBVHDdd/ji645KpxVWAdPj7rlFUUjFbBlvets1MJhidl5VbnHTc/hKU6Qw
+5Rym0u4uT2bFCaaBz0x74MUhGdHGqN2JLHRgW17nGgkzoqUpQRZqGzFANtpfp91koDWCJoPXjll
4+cwMdhux+4lsOxrMn5ATQDWFpn2vW7YrRcHjL+wBD+Q250JKNHnNZbuqredIynKy9zV03GmWxlW
E00Gic6zKXM6b9zZpk2yl++xGOdd2ZrmweoIVIc9cqwTmOCAh5jTDkvYtyRlCehFI7y6mvsVnn9U
E7OeOLBq0+yP2ZwdtZnxEZQnKLOheyU7wGmUhPBLKznSFCr/RSvpMiAbTs+pToS4shIM+wnZuybV
tzhPSk9JpHZsTBaOoqASqTTMZDexnO5aZcoD2toKm8ROMN3XSpp+dHlp7UzuwbPoU/k55pSnzEaf
e9J6CEPLZOto01vFvuqWiriB5Z6KY+fOxtp2HcbquEjKNuz2QanOiB6h82ZAHViHVPJkq8IGI9X3
m7JEyKW6zz2MwEo9pjrAHIpUmQjxB+PGGdTm0BuiOgaWUh6CnHIuJjrZ42RX0znUOnEmoM2Gr67n
4QszZbMnfctLB4IncY5e7op8Mg8zg96tMcHVdUC5bYxOV16UBqrVymAyvXGKWX/J1dECglBDrgum
V53T4TUwlPZUNqFAqGugnGiu+hlhO0dHb8XIzee0R4cWUt5GkM8qUDcnoUdkf7h+IGIdWqDCBLBx
nhhMK+IEjrbR3PNSOykDv9W8wNcsq9/hb4vXbamoO9OGpte6/KRw8qtNM3OArRkUrwNzBsbPFI4W
QGaJoamQeKFVmrxP/1hK9tWyq1XOtkX70A5K/5zbQBIUkAQPgwYAULasDZxTs35I9sWkU+qQptW1
50NxosAC1k1xyZOnZJCLezUwniETtn47p/z7OXhSbcokgsyVHyGJlFXbDjRjEHynvKlR9I1eIx00
XS5e6S6YDjotecQiHXHOEGgTNd3baQL7WMszdFjz5CBCLBBqudd4tsNSJcDZWPgTTK3lcGkF44HX
BUndONq4jeH4aiHaOwqBkifoZRwZlvJLks9E3xWgeTWieK3zHyhP/LlLbWYTNZLCgXBndqQkE1vW
3xXsnXuj1+OjSXfcbrJin10aw2NRAIdckIy2JcETL5hGYrcG7LrgWlvjtC91XP8kOxiVtGZ+Hhbo
o2ZRlpHSYk5YCJwtMg6yexHdY5vc/j6mthoXDlzGE6Vy0+JciLahaimbBfui2PHBGcYFpcimyQk2
9CeeqPp2oHcG6hFsOJagCOcefeVYZIkcK2OLTb7AnTUjD64Ij2pnera1bQ94GRx7a0JUT/XNMD4p
bHGB9bnKehzMaxSlXwCKX5lgkT6oJMkVlUyGDEjgTyFA52J0ualCuO1tpVLrPr4CUNDWA2kutjH4
DEZNbLWWCglpxcdhAYJabhn4RRJxGq3bR66JuoorfdjSKWGBqGOC61DKSm+YsQqarF0zGkWl0OEv
Q/bGrGCkwXPWthZ+xmn0GO3QJtiIPZXmFsbnXlHv+oVP4mrN6PdFlazLcXzSJuzSvFAeCYKQzVV4
cKiQqfO7rFEYxupDTJA0ht9bl84Bzh3uidjcwEZJHuoItvM8N50vC/Rm6O39XutybKOtfsU8jLlG
EGkcSdDRx2HAiIOh91jV1leTzR3qFjtd8p2UBAro2w9sZJeIqkCvWJlz6z6LPP/WAJT3GtTanW6R
otQT7svBhigOIuGFnqyME6zmJaNpvOnIC0cGAypjJMCGR2J8Le+FcnjhPf4Y6hWA8QXlCduv22at
Fj6NFgYuKLyHTMmGu8wANtm2wfOEi3pfFrG7ti04onGnFLukMqTfpZAsVr0E684obl5zRDE9dJ0J
J4ISw41xYCSXPfregG5zVnhhEhMpXhybKdccqntNxOVWsZFWyPHHvua8jfTXfVZTe+OfgibXbGPY
YkuSgee68X0ARhM7mupnUXVyWrRKYqxPHDi4CJVDFw05e2N28fdE9ppp/0ul2M9S9M9FzH7Vg8xp
rZSI16D8P+ydWXPkyHWF/4rD75hIAIktwvZD7Qv3pZvkC4Jkk4l933+9v+SMpelWeGS9O0JSSJpe
qoooIO+553wnpdJ+UX7/ZHpTd2Hzg2LpuKlNQvQE8nqKjCyPjSgA8JrCQfZRUXlAf6eRFHPu6wKo
dQXFIcXOMN8oe3rmnQwnwtM1qayGmjpfhvkp4jR46LzsuUunVpOE6QLwOZjnJR6UpM3Pvt2EZ5/1
yloKnrkTiGO+p9wLS2cqT6yiaIqs5yfD8ctjyvL8tnedGwfl4Wbx+8Oc5ExiwVhsXLfhJkrTbpnk
dzmUrjsuDOQ9HIB4OCuOxZ7D9wx4oIaMVuMFvFPwnV3vTevEMhJcbfg/F+d+4ovaxNdFygsMlhR6
RVRszDB5buVSrnNjpvOhWmpcIt/I0b6kkrrXFgqv5xjzNjECFivJDFUe844ZUrYUqhCHkf8+ZXof
afbHfoqXHQlWTAhuqzdDpLrsPDlwXMNmXvucG6pph32NpXpdbiqqg19bs2PSgq62gdcdsvkrIFMU
PQY6osht7ZkcxWvXvnYKJjqr6iieyIyeAzn5aUMk+EQ6P1I3wrM/Qdp8CrpmiJR49xSdT+SN2Qcb
3Y+qHIOdlbGNj0Hvklu/m3oK3WM6tqWoMWBJG4NFOQ+bMjfqqxxL3MrO1Xfss8NpDgidrYiBD7sm
gfTeWG+Ry7RS+MM+VxiMHA/DBQ+SBysP1JlGJ/q/65G8A4G1iAqJxt1k3IwOKo0urNQvN9Hod8R4
ZxtlvbQ2vbUU5953ox2gdz67Eem/X+4cbqErGMUg4SoUdmtiOMbZZgAGNrvmCigOvpHKzL6LoruC
WbXj5ovdJHkgVrcaEtGy8Hbo4rCvTPi6zJ9sOlMb1wqEZLCOHcBrx5DWuaYaFtM4e7pTOnbWRuRT
QgcvHcNfIsz/C1bzP4lT2TALsej+74LVQ9m+v/6sVP3xe/6mVNkuZXPo7r8LVfxpvxfRBb9xLZMj
kASp/yAg/k2pkr8BkeD/559C/OP29XelyvrNgjZILENwP3UsW/4rSpX1i03YIoplSUYpIE9oG0z5
P5tysWhmohI2dzdtuEndlC5mwdnUa6v7CYtKGVA/11dwH2SLpc9xrXTdUB5DxeZj3Qwv5VCTeTew
bZicsVZEnFzgqvIzzCZ6IWaIdjEexz2HMFRzYglcxejnsxvd5mZw/6cP/uZ3t/i/FX1+U8ZF1/7n
v/9i9dfvhTQRQTD89jafzC/vpUcdkSZfyJW3OPiGAydb2wN598p2urU7AF6h/jPhto7I/9d/s/VL
OMQiWEBUxjT5D5vP8VeOaYTsZmZRP688kZ1C+5lWY11uFbSUy+FPTohreNE4Hr3agtRfTAIIDXvv
pu7H9RLiYwwXzzjMnkXYG7IAYBvKQAMl55Vd+nuzpqEde0e7ylsEaTaYGUMxy4i/fhem9UtMQ78N
HwM+bhmb/8q/f74aCr+mY6tv0FLwRIb64J2506lt53fN1qxTSuaYnb8FkZNhlnqgDQOzaJtdWeZM
WgA0j4P5IY/MRxk2DQR2wdIBOvQ+Afy1GhFisDqzDBsgF2xpMkd26mI4MbNkyMeUu8oWnrMSqAbq
V++SdHXcrUxN5qaZp3ASd4RHFtS/qaNcrvWBHthO/ZknZbopMvq2izzAA+5wIlYwDBj7Mio0Omff
pf6nS7MM0iPqW0PIpC4Xf0epD65vRXJV+kPA+gm50DB6zrAGRP5iHsITmyheNfVEN0PJPopCFwUx
utkW+LI39uReNLF4ydhWgv7kNNhVxdqrBYaf7pC5hrEea45Anes9uzktKrEo2hMaaXVIK7xQLL3E
fhnoL4S1iZ10KToK2V3nLDA/TnNaHQZThTeOSIutms10H+eQt/JoIXXbLsvZ9+mEoMSUR03MY3zo
GrHPaOrZ5ynVSZxFbwxCxPtyGj4EQ1tpcyCIacWmlaR44Jtx5oddnnIDT+AY8hxxSBOtBd7FtZQG
bZRxeNkMFJRjcOpulopSaPop/Qu7Dn2MPfYlJcbxPqF6cJVKdZ44kpQQ8cuHXiDENMZbaobRxiS4
7vQU+hkJXwemuXD315et9Q/fe65XSsJs34QgLAPxS9ZmzgWt5GULzGjgWJjl7VvQVfcc4W8zQcVA
BJveobh5RYcPuheLXE4SfBA1/gk7bGhN8IrzuIDEsJ0DtoC9FY4n6bHGtuCo4VW4gu6Fqx/YjldP
TMMIfQ6tXHk67cg1Df/k7XxxHP8UheFLaNo2XC9pua7DG/slISI8fgK5w/ZqAvWGWYmDQG1ntPWM
w12jqTXV4lEb/ZT48UZOE3ZXSP9H6ZdbNrgsB9A4WVriP+LOf9V5nVZk+9MQBw9ZPa4ZS9EFJPLz
PKQb31QHJezbYKgPXY04O8bBnZl6xyqUHOg40OcF21m04U/lUpw5CvE2FDR20I2zAvwCpnMMrxen
1IMKjtm//slCJf05xfL1WRCeEoKgsMYR6kzJn2JUbjoUqnRjUOSy/Ch8esNCE2kvcDhVO8kF09lL
G6YPzJ14MGVaHjwL8wJ2z5vFrC4tMWAlk3cjQDaLeiGhMkxquBVYO9sAKPOB82Z3nca5sUfLgqoO
sGw9+yAq6mx+pi8w9Vdj14n5QIa02TlNQ1+4ftfuhC/P7+zm3ZPth2+2wV607rguBsROpnReXm7V
90kG278hAm+u/SWyMbv39qbzUWY61/S5hbrhRvQlLuq8GN5dTgkMQP7C1ghil0cT1saZPEn9lzNt
IlYqq6ix9wv1IHyVYgB6/DVJ/20snRLvv3z0wj5knVGhuCepBSHFXsVZlm6IJarroAEUx40fwF06
380uIbKUss/jHI9XEAFug3K+wQ70MebGAEAMtIxF+fZR0W8AiyK8Qt0Z2KNITZDIGf/BnTyXSo7f
pd6yzCUPVRnPYudWE37odnpPpVWRN6qGCwzH1MVNGnav2ot4zO54Q9NFaI75StSzAauGJxpqTYCi
UMTHOEiGZxgS6ii8pbz1WjfEeYYRIPFXhmUP9J859TFrqIgNHecjh8Z/hxTFDbY03DsAqOyeoior
Vx6esksj68tDX5UYVKqm+QiFvBVZ+Ygq8zwPApGYN6+4mtbOuJwt/ERrXN27jN6HA8CK1zTN99hx
HyqHPdXShOydTfKYYjC3RdCCS5F+gmeA/jZ2AbdVQ1Nl27TD81ISHbLq1Dy5C6anGrjT1Ui39BEY
GDZ6XhV+TnM6D6ir9M5U4tp2ivpSKTHfjWaM7wjzG2Dc8jkf/Z6EaUx8Mq3FsC8x95ux72xtJ5mO
Bd9n18A0NoXdC1iYlzrtstPsJz/wtauViOpoPbu6maEtr+Z2to4Z7cTDCnuB7pDJDzKr6JCBhdYh
WB5cbouHSLjvXMTQDdOcmNY05Wj/VQGzl9sIbZrh62wwQdfBmGzl5Hz20XAvm7A8txWLd2dJveuy
WLgg63G4YgcDfVb56Qmx8nrGmMwNkIs/KrmbMi9ZVyWyyH0OL2qdO8LdKXOM9m2PotGb+kMb6uaC
nHh8VgAHeVZTiAPh3nRv/aTuj9F4bwWtD4gODSIUBqVbixcmmzSOuIXWo72aquVxmCHctxUHUDPv
LsZadjBHMXBbXXrT40NcM0aKjUvAli2TqDbAi5c96KxLy2jNdVk1L8bIzdXuLN7/NO+o4bWpwrNH
EiHucnaL6qLhjEL6pbhCxfFZY5rg8xGxb6UNvaRP4/I1tFzQifgxNmqYJE5u83pwoJLUkj+RfZ97
4SoG+cDNH0D98onLSW2cjkK22ZtwKQxpzgWPmdPJ1+Zi3Ude8+q50ckcgxm7ovKvVcIBKFOj0XAj
ETtr5oNeStqE5dLsihQiAReUvS0dwkgry2CjOw0sVww07KEGHy5V5624dGQXjBjyaA++ctuguZ0X
y7rx+sq4iXyJj1BiA/V7ttoGe+xFL7SFXm0Dy3syOhefXxCrE7M1tiw9kY6OoifIVt7l3DEAcL0y
u84t+YdawE4oB5muaz3jUjqdbAfc5dsQiOtIFMfB52qMOVU48spzRPE81s6dsHv7qvyap209Wld6
yJZ63KYqCBgo2vUqxLe0Q4O+CP1eUF5hFXvihnTUemPyIidkbmfSeYLSSC7UzJzfDGNwniYUFvRi
X5IlX2KCK+kDBAgq8bRaUCIbdIWf7kDAvBiWvACIOeyW30UGSHInb4q/F1qBoIrYuYIhSbqtpKTY
0UpFHMOoLkBXj1WDOWuy9cqlQTHqwA50HsfMvuiOyPL+vYkUkhfWp4k0EnmtukFJRC7J1NBstbCx
CStTHV2tq8h+sK9bs+YAGbC9WDeztXw0X7BUrcx0XxqNcuPXAdmmbif0hX6cqB0LzlaNJGnRQnkI
kHtoGdW6D7vSQWtBbt4dzbbNOJ7779HokM7ullObVChIWktKEZV8rS51nCqdxhsu8Hq95Pk3jBHk
8Dj/rTutTVVd/myUfr4B9HJTav2qRMiq2dRUJvBYu1t2/Zfc9aV8xfqoXbd9fFNneJjRkNRafklm
/JyrDaxjd58ZVYUEiOk+52BCe7lHLq4cD4p76g31YxdzKac7IZdoZ7n2C/gQi4ujKk/cg/ABRb7x
FNU5E5kW+WLUvoZFGBEI7HWZlgKrmU/faZPnWMuEcLPzU/ulHVqKrB/Xfn1gZHlcXOhC4XhT0BCL
Awth2bEq9Vq02HlRhLFJz/1+wNmJzQnrQqGgwxVCFzYJ4ih9C1ZW9scpidsLqpaDS99vWbCpcTmR
W3uJ+ph2ScZsPPoBZc+xHT3Y7vh9MjauF+G61OhSb1hMUoGAn3zkVs4EKKUudNWo94EB6SNv5Lxy
VEOltbVgq7jU+Kah4sou7p4bxWHJMXXE3EfqZSNa7OdKClJ+yWdWZ98RkqBZLZZ/Cf3YRl1SdxHb
j337pSJ3WlA2tbRs80LWfH1oJvhSnlMtQruQyQBN8VWstESdjQxbfQK0myvnW46GnWsxW9nI2qyH
b1rkkG/mmPScIBC/VUYrEYutRy7G5runJfLhSywnqFCu2SAU51SL6SWXMBRq1jCJ6NeukfJA09q7
1Cp8q/X4VivzmMffXa3V5zF1casWFaHmab7sTa3oowsi7qsInb/Vin+WBB+zFMPDknhn2fXJeda7
AZIC1ZW/ZE9zIKq7kO9GVto+NaTDWpZ8p4ReMUgrvYBmL1aW8MZrs6Azbimyu7I3vFM2oAA2JhTV
KeDhGkcqv3IWToUEQembauT8jlTNZcK+g6JUKHVWxgok6k0kYdYiqjDQt6ehSg6MEAULdodjcdO9
JbokjroLR89eNE7WFf1YCxStD+olr9l6cLyaKZ6z6fHc+FO9oyXU3hgD98Mh626rum137gR0S6ns
wtSFdmgU56EgDRdqDLZD613F+LRjsAhIBzLJhYOLidLDmMCtrgdWQdHu7IUe9/6JyEXuRuRPKOtk
PRTdyYlE9NSL4AQ7BS+4GpFOlWkcheU6h6DhrsTjGNBWKEh3x4VYg4nUPtD5lDkOCAJkhHPSszJr
dDvgpHsC8Q0y6ZIlsOd8V3dGva1LWsXt+CRoGqzNjEtGQjG9qSJ+XcNhmoS/7rTVzI0x+4xFUsGb
UTHAF8MwrwVD4r6Np/nTYj6+MEqruB0AJFebsO0Mque4kzJKTVcyrAmrO0PRMPjOlPexu21uW3No
QDqG2GggmOjKWceOVvj32XarwkH7nvzhqoQUvI0DzK6gFcPT4uRkSK1Z3tojYTA7l+oCXDKm4dwW
l+kMvYO3uuttJAWTL+pjFQTWWxENn6iN1kn/uSt3in9kBfh/B5PlugJsunFnNe0GeyxPDQ6AQ1E7
2ONzh0/U6cZimzteeuZGWdubMmOjscLu3NyLKJCsymz5kGU5xOYgm/eoNcshZTuxST0cY+UUnmKD
S6UfbsjNfKY53o0iGs1djo1ti/5O2rj7VvbNo+kbzT6GiLp2laK0uq3fWMXlp6rFsy9bRxtNyf24
uJAEWJSiwiktwhY3dRC+hi7SRYyhfiacfZtjXefpnBc3PGkrkrcWd1dFRmg9xezi8ZFzLgpq2v5W
1sCm1plq80ZUGbi6Cj60UB4l3AWxS8vRKnvk0aVFjKEh6gxLcX4IQgTPyHDZRi3xgY8aR0BLcYTJ
kcPOsLrOS/aBNgLW3uQYxCfmr6LcMsk9qxsVW+mmERVczgCGKuOA17V7s6PWiCrR5TqcrfIJhPG0
gXbSHVqCtNMwJVyGPSTQEdzR0pMg8EcPSjQg5p2biHeEIRYWXUnCwsSt1dj0VibmRaUWghyBepqC
/pOYzUnGxdGyAL/g09/3ucLe6xxtj9dO5zf+uniGIRDddZ26o0UKJ2u61pVP2WK9NRHQ3aLSSo4b
X7WYITZt29EL4jiptirhZ1rJzE22ohfd3mykhScOW5q0XaJxrbdiAdvCuCJ9jIl+49T2ozIIa3FD
5NhtX4ZhINhLs3hZMsgBgfVtCNVDbPV7ohkjNckK3DIDjqrH6wDLPd+UmlhTx3hDhJnoQWvCMXBk
JdYtxggbbgYr53gzt+oTAY72m0zuAfgX/0RzMP9BEWf6QCmG7WWbKKTuL5KDY+SVD52GIKWaL6w2
3prgBqlC40MNJiC5phfv81j+wBike9uI4JlptR8MvByNaEic2PbtbMf3c5C+fckh/9IS5qHM+dd/
6N/zXlZzE6uo+6//+Ol/XcbvDW2sn91f/qr9R3n1mn+0v/6in/7k9r++/rH6KDev3etP/2NbcEKY
b/sPgm0fbZ/9/ir++JX/13/4bx9ff8o/28FIbH5/Uo70a/njd+q38J///pi/NT8z7Ozff8vfGHac
85C1cQsL8JEC3+/vKxjT/I39h0bYIRtKD4bX383C9m+u6bIQAR3m8nv0dfI/ZmHIdy7EDv6Z+Kq1
8v+VFQwgsl9ELtMxfdfzgYvjsguIV/wscuU1x2gkAq0pEJ2zszq4mKRp8AwA9V9CAHuMaam9hsj6
XA693I4uj1AVcrCi5OHD5wF7IXrynUTVKepeIpOojV/snQpAqorCb0NhtjBqs8sv0FGveP71ZDAO
MVvxfUDN+iFxSrom9BkQqZBWhAbr+4zjcuMOy/yceca09qjQod0zabkLsXKPh7mEY9Groz/ysIBi
fG1nRPh8j1ZWI/8wOKivGcNecjXo2RTkZKkJlu3Qzd9nYQiGFxei+Zx1RyWRpL9uHmNLzyZrcuuc
scK97mKOi4hUD03Km50VcqwK4xCXVIi7EITyuSjEJ4Rtnngp93BlLpey7q459X5y7hr3GOvitU3M
cmP7ZGztCLDV3A1UycK7bK9cqAB0SWFGB+JARfa6qctrDj/OfVxFrJBqPJ0HZRLfYwlBO3gROQ+h
VfAqZpvTcIIHh2NbAa1UJ1ty8SkW89NqqN1sjWZYL5XBMh54cqOJbbEC7+yHESjOuu6OItbnjhiV
VRgV2RZg2WFdvi9LejZCG3vJQg25v6T9Jxk/fi5xfJlJexMl84iD3KHCEDcUqJj5tSwpYcE8+OlT
fbuvY270StCaSBYYsE2kw0R4sBEnssPCeXHXsVHGaeUtPrMpMP0QjDA/8vGpLSdNw2lGqAylBNnN
6c2QqBVp6jFwIJWel4Sy9aG5xJBz5+UEkIz4IumnR4UZbcemz93ADLlTjXO0IuRxqQpzy/H5LQ8h
j3l2SHFJwJ2VCKMAQVzaI+eMuL1RQbu3kozzmsDVV7jkR8eWnXt5Uye9sxmnIfo+NhYZxCm6jqvx
0PTFKRnzQ1p6P9qcoG/uclr2WBAQn2lPCBXXrWVbtya4F7ZvtHVKqnJhviwA7xXKwLniU9iUQ7Ps
Yh9Ix7zo0tdqpDu3Gfy961rDaay6p2KJyq1ppNcltooTl1p7Vbuhc5y8CESCZ2A15MtDBekAFRlQ
zg51ipdvAALIUbg4nHA2GeipWlEuvJn65MXy52RPS+4bFdh0gVrZu9L7FFxd6ojl8tNJLMS+kuy0
SjH0t3mFKQSOk0v8DOYFJhUXdHG4FD9Ijo3rvOZvETMRZIvaEtkVy01SqR9WZDtrgyHn3PZTtCGN
yHEkYLQBgkxGe66+gcGH2hCTl1Sa98bqB1y3s9ibnFbnVS94AanEHZj1CB9wfLHI180O0HdyDGEQ
0/gzHnqJitksWMl5EF6DPcauD7FvEzdsjcOhQiYOJm8XWLAt5oY4u9/6BxEUl3WbXQurwJJrAvGZ
o2pc9RN4sYB+4QLPbiOK5VobsccEt5uVNm80CVNl40yP0paXnhEc3J5kbtfh0AaB8xHQfkOHfTht
uTEdgChiXzUOqiJfRg3Dc4mHzSXoW7P+vHE1D91aXOucKo6A4xxFVxGn3eeGBOkRtyJz1RxtOZaZ
3yLVHguo5wCokMHj4X6mqXQVD5J9jIszQ4xUkYf1MFOOMbeXvlzqvW2SnBowkMsAI0YJkf1O+FyC
FfUxY0aQPGfI2PQht2fkmKdwEXvZ1eGDG0fPcWgwp06MByV3WdU22MCkQ6WwCtxdyKJ+O80M+DF7
mhWZdQtjoXs3OklypcgQAkNph7WvfVbCoPi5c+TRlCGHtZ5EaC6pCRu059eNGy5Zg97Wkr4V1Y2P
rCfvZANdn4JcZ2NgW1oH+fjkROM+o1piHzeY7lyhcnyjzksbmKixPFrE3NCVkPgXBZlvF1+TnfYH
KcW+9yDcWWAkCArn7I0QQ+sYpwyp0GPbU4LLsJ3dZVOOQxPtFP/2LgTIfI6/JFV0S9rJyGv7eXav
JoRXGWObtuPOBN6fXOVlMe2bgQUyr40FntZurQxwReypbZeNNwTggXNolTcnNe6OULZlFxE9tswP
B68G4ozN+VaDNmteCDKoVo/7Sf0Am/o8eiUqKNnHdRuZ021CFzAcoPVoW4CXWWPGZ4vT+z6onReL
8fSq0Vo1vb/VavEVO5kqgUqk5WwryOPdbBT4bunc2TgDxuyCgftIu1C/Y1Z8wzea4L1gg5Limu+F
+I7wnZ4WrZm7Wj0vtI4OuDHbz7P70JrVTVlpSX6WHz5JjcsO6d1GgsckX7O8Np+ZR5vD7HuvkukR
HFJzOU5ljRc2EdepSywvdMZwL8bC5kluU26iBX+eYNxmc99ZY8Q6xgZOBvBfYGHYEXRtmG8xa931
adpQHMJ1JXPKhGFcX3nZlB7DxXyzFw+pL3XeKTRKT3Nvvjqt/9xLQuvaiNxM3njEjB+BA+Fyrxus
0QN29Ev8Bbj/WR2vTNEcqX11r5XZXEQunDSMs/1uWVhdOA03p0RXG2CXk+iFPLFSBitu2/KihTZ8
idkTo4deqtQTD+N80jl/iFMUQZ1hqtkbIvXlsRqZkPvJE6eiHEEvZMMHVTn1Je3QDJ6pFe064hQU
Tl+qjh5vT5j5GhsA0RKQm50gKd1ihCmsHzmIsQ0bFPYrTfvQ+uneWEpacrt42U+yfatjeFBt9ux1
zXlypu9dnV4m7JnG3DkgQkaoiOHTwhaq44634guvn0oGpId+nLd2F9priqQcnly5PmplJECaSLds
ef12TPJ3lB25syX5F7Y0x7qWy2aq+h494BPXOXcGSuqOY50jKZG6p7yJZFnhADUpYjwxRCrI1f6o
FT8Y4qTt2gfC0lQOMkMuLmCMH2qCmsPS4Ql223PcjQ8hB4Bv9FA8ewvhdVct5T7tgX00g3VHr8S0
bV1u2JU96j6ZHpktSp2P3jfMTebO/n1WknxoxjA59ovIjpVB6Y5tDS1JHdCf2Vief+elZJa9dQnj
sj9MUZiUde1k1ndAhuWudMbbpqFyXEGcwXZL58hSsW4kcjYcwYe/p555ReuQcxGWdXQ/Ln1/jnw2
hLRLb+e+fVOdcwwGrCkZBTtBGpNVVeO8GrIhvB7o2F58LO1JKrPDnDVvWtfjg+fpRqHFqYOpvjEr
5yVfIArlZkMPwGJ9WHV14CxxbxckZWzFeagJ1RPLxXuluaIGYe5BpMM2SsAFqSGi+Xkg9o3nADKY
kYfnnNvXpq+NGcZmXmiJ7odIwx+BiNvV1zccas8qsIcrs+fhKUz/wI6bJJqxXMNNvaAN8pv+SWYh
L49ty73XmTyXggpeodzzoyXsKjxARcVjTxpybUO4WeF0pwQHxPQxNPHI6zTZ1s4sHpEDceqWQcBK
C5fgj5gOlnQ+mloLohTC8y0o4h1EwB9JN7+ykx0BYwAIqWzuaiWVZCuXVthd5bCUMBwOzf8//f5f
pl8LCRRbxP/uQLx8bd6jjz8T3P/4LX+bflE0LFdPuS4PQu0l/GP6tX4zfZ52gdTTrHC1u+J/orL2
b2DdQauj32j6u4a7/336dX0Ahl+l3bhU7H9p+oX++Q/TL3RSuLycCuDB27/SnnPSVqKgh2dlzuxp
aLjIDsoX41VXZfkOxT/jhhtcYuMAzGqKTZvZ32HEAhNLbiR1Vrsh7419ZwzViRtRydbMrNbt5DyN
EgbMktvFrgizbpOo/tNibtwkPuv3IgLC6w7MFn7U4dpjYL6y6vFqUfpJrgNxIjJx1KcQ76AgIQj6
/NbF5sRajl3NzRHzg+S4VJSMAF5nPLN5piPMq6hyC5jsLOVbN2VSlrs6WuYNySdw64MnVmXBUwA6
klNPMEgzdejbmOAK4uVVOwT5tiyc9s70DHT1vAveq74tN7kzxzT7LLQuFgX9n8uwHHy7s6d1psqX
zhynG5XVNWVY/PLvorZwNmVjTgajpGqVRqeEptcwISvPA2Xxt8xJ/maYg7HaLyQg5mo+QSC+CztB
4WSXw8uEUdjMxVGJSV36k5qSA5Ff78pwK/lY2WHK8WjIXgJl4gOUeDfcASs7uU7WDMi30zA/LX6c
rwOF/loBAcIrNIsV+Dn7LLFwr9xxYBWtaTmOjr1ShcFWweSpA8MRWcPSIRNrqc4zrZWeGzxHRGr2
NX1c6OQxQUBcaMA3rTWWsNPg5y+GMD48G/lVpFb7ww873DXLhAkO+ta4oazC25d9YFF36fse3pWS
aSFM55QP1H+Iym4pbuqCLrfdRMFWvTby4KEtMF2ai/3oBM28GablXGWNV+6WchKIFPQa5hQBOTi5
A9YtCDAYOQ2qfXz7A6husXFioN0hpWCYIJh4w/ZkGPeJu1x6U34aO6rNCLJ+90N5F1bY5cExEZO0
ONi0mXORaQ13Ght/jXmE4s/F6beJzi7LCDSVcmkS4+lKNSgXZGizmrLb4KCi4dbgc97GkXzJCEO7
brL7OrP7xvDoOhzeYb+yjqQDc0X4IN628fLZmtE1T4fvsws4qjW5nOPOfsHxg8Nyia9FTm1rC850
1GFs/KE6zMkdvi2zBwURyiK5bdUk0WXjkxYm1T2U0Aad5Ip1CD7IwHyRS/rQ5gtbYvkkdCR8SaNy
bRU8tESYlbdl6lSX+VB9C9roh1uDx0h1thxWCUvUlkdhnDH7SYJ9rIKpZcMGYm59Ik/PIYMgq2aw
WVOctmvbAmwzWMjLFolGACWsvQxpkMEmfx7qGLxqS1albAGIU1tAX2m+5Kp/jTTOMZ/LcAdBnQVt
aS34ogwqLt1xxF8Hm2my+49ckSQFdQm5pZ68NdWLDd7AMoNDP1fbhtMuOaj+HvEA4a0R14r0/pQ5
2xE/8yYp+jdZ+0+mbx8nbadIl+oYA5JaZ40D2Ud7Lewv20Uh6/u+jnD7jqLc+GyoiNMW38o6uCx9
I9oWX+4Nf4zt7cixn+4sYD0Cl4eUxNHKOkt3HKIEx3jk6FmM33svvAF8cmNz29v2QMTWZt9cpmUY
fW0ag7J6ZTd3j36ztvLijNkH6sc0eOsEqMo6NTg69C3ezq5tnE0vizMOmPx+pj59N2r/iiTIv2L7
+6Ey/9JNQhvrIVdzpz0vtna/dHoatBkLOYj1h56NGByanrFx0fOjatV37q/xmUPjC5sZiIcIOKxI
hxzr87SfxPyE2MREqmdTWSbcNRhXR3N+jPT8WndxjUUSKmekp1uPKk+aYbOD0JNvywi86FnYd9Cw
xqngfrhwVlGzE1+lnrzr9RQdL8xKs56suU7nbaan7UjP3UbDBN7pWXw2Gb5rwbl5Sp5tPa8HTDJ+
0j11epLP9Ew/pl9oMvmRyq7CZTNkd7bWAOqEO7+FLEBAvN7XWilABppXi1YPdMRw5dYopy5TOM6u
4b7FpbpaxLjr+u7YaR0i1opElI/uSWmlYtCaRaLVC1PrGI5WNKovbaNzLgotdngFrgvUj8oJDqKf
Xgl7HSZueegHAMLmKvzhFnyridTHG6NFKpncyyoWj47WWXrZvQ1aeemQYIj1LNi50q1TpWcLG8rR
HVtyekHn3ixaw6kQcxZEHVgcHIc5qE6ena5zrfxwjwy3kVaDbK0LtVohoov1Gj2JS0yrR7nZHwKt
J5W+HzMX02TsTvwkqYNdQShi8a2VKGgFxqrR6tSkdSoD4+LOiNCumHp5N2XxrdG6lq0VrkVrXY1W
vZK5q895PaOEzcG7rbUxasEuUsGhItO6makVtAApLdOamoO4FrM73PM587chvI09LyDTWpxT4wwd
oTuBF0eoUzgaVm1TvntaxOvn5g2JL9m7ufoxLfxKV3+FMi0AhnrKkkFM9cviwcqAVLwvSHkCpmmS
Q1wQwO+0qgh0Pz7lpvPgZUm8VfbwRLJ3OMmg8Ped1iUnrVCaZkEOM4UXBNKJ662N+3P3JWryTcWw
HE3TjgbBFJ4u6mcPSXOVEeim1gF5tNFCqTCCH9RZX0VZc8yW4aCG+FpNM9gtLbLGS4n6g9fenR1x
jBIfcxw3IsNv98Trbgot2KatvCtRcDst5bpouqSFI+x8+VtJHfPWsuppZ8UhCQytB48zTbMpEjEp
lEt8wm8e8vGMjAyL4szJgK9cUxvuRmi1GXaiPA9agfZjjl9j0D3RghmvhNappVasW942K1+tY09a
0TaRtjlG4QbQareaoYJUWgFvscDsF0TxUpjGGSvlK4Q8tq6GmvZKa+gVXFOrVpeYzUjJaZ090Ip7
M0CwIM19Ds3s3TCia1GwF0AVgMQ+qIpwAv5OT6v4BI5ZmX4p+3poEoj9/sjd5cvAIZz5U7AQqDsO
m5neEaRRCg538cFlwhvfOePEXXCqkscQu/DaCidS2nUan4aAGbfhJa5RLbL99N/sndl240aWRb8I
Xpgj8NgkOIkSNUspvWDliBmBefr63iG7XWm7ytX1Xi+1bK9SJkUSQNxzz9kHGUXpeqMLh8z4iKlg
n5iyD0vpvI7O0Py3Nev/tWK0KLBy/m7Iuv68purnGeu3n/htxnJ/YUoTLh51cjMsuQjO/L5hdF3J
rpABzDJdxpx/zFj2L5yWiHiZwsbl8jF+/d+MZYI3ClyWkqZn8ZOe859sGP+80bZ8y6ZvQTqcC9gw
/nmjnRdo+8gwVJtij7r2vCImkNhzKOUgh3ukHl9+emf+SQ7rL2ko/RdK4Qm2sJ4JqP9PK/Q5GeYG
GyIHfgJZO2qzy42VECNte0vhnABaV88RbT7QA1zDJXfG7RFqROY9gtIjEFXGZahMYGYxRPomJ94d
zaSDVjJzm8ZvbOgb2gBHRcMWCxMIAjAmm8kE9f73v4h+nT8nMfg9gEKZAfO0kP5f4lDOLAIP15OF
yr/6h9pebejDbh0GYyVPf/9XiX/2prkEPqQg6wM/+M+NS4ITQ6qggJLCSSDDRhRGtNmZFhm5j91x
YH8yUp9ZWU8dkIxNkmApXIeG8hx4HUOcUjTPfmejEvco6sq4LtyqwP4/LKg7wfhQSQDMclhOjd23
Vwthb8pH0uGLgsfFSQeIuJfFHqEsiniton22nf6qIjeHMMUhA6M1AnXKoy4yFmB9CyG0hZhB7uPE
SZXJqrder22JaBdM7BAIUx8aUPIWHEYoA6j2rCZPBj0r4WLjyaPW3MveWjVi9sXCg023Y1vSLTMt
D/Nwx/qsIwF2HQ3qXDfmV9or2AzU5ZWaux4K3ryd4/42geuHN2PaSInQlRtHjP8P/dw8knV8nvLp
3baNd0/VNIxMVC5vrHatd/RncR7v3OItx8T6CHreD10o3rsxM15zV31Lek6dM/Wam9RpFj5veHlL
ikirSlNubVIPhMjGe7NTX+VYE4amCnYvBEht+FHGzWSrO/JE38n4Pa5Y0HjySpC3kwfX07Mi2B4c
QhhU86uxJMtjCw4L7HbtKFw0tWUwOeFRedXvCtBdH9yODfG7fE/l4y0wSftAgnu+0JVMPMOesoPd
F/yrGVMfYkDpG13/FMnRerBz/1KU8jq3zehQOFGyK31nvDMHLpdOxznV0hPQX3JxDuDZ78tZUjEh
2c7MyzTw3SjXK2OVPPrwRdFI6ZbztTdOw56uEn8/Fbx3yA4zJnDvrp4Xm4NwbFGwwdberZsmxLYU
hX0avExN84h3/0RGy8ET41TvxG6Sgzc0A0HRXm3hkJRPcZtATGzlGzvfmIew8WgMGSuP1K7v7Ka1
r6XDEaKs3fupAD8Zu05B319JViMg48VM8qNPjb3bYuNOg3nc27H5LvGiXteaCJrkudqMUx0ffRHf
5APP+ZpuWtqscRA2KJqhbOj5pb+02HNjLLeCo/1tSlUr0floZcdK624ck20MlvJ9qCprz0rSODXK
zV9mmjuPIqnpi8vpfw8hbbUciapgV4uYlYatqmO9eC8k45NQyejB9WaoJtK3L8TSWcfAd3ks6aaD
sei1oF3A15iLu2GUUEdrkZ/QQeLPdOeyvcvbpTl6hjUf6Zp1n9ugTu4du4QbNBfp9yLI1puMrRcN
cU7z6INLxQRNZAaVndzf1oOcgWIyPhaVI548MBb71fR++K6ZfamCFvh+S4vHAD30wLpyJP3i5oeM
DqFnSBTZQc4MK4rY8pklxXMSE+SwDf9tsoU49FFihU5misNapLhVkUaGV5nVMGOWRhOsUcBxpc4f
1ojJOdHE6z57dWw3cLnj7l0RmdilnWl9Y2XLdGhbKVOrzQUxIgJFLsDsfv0uVX1vJS4YkFaFnvbP
K48Ek4KUd4ahWdzjmFEMrWCsEA7ZQFfVlcjxfJoD/TuzC9J8xGy5KYDLnVlCUCrXlQ+Z3QHb5Ib0
6lJhT6Ma3KU59ttD0mQrKOLluYNotU8ROvR2cjsQN2VbA8g1ywM4mDwcjkOGOUEa5HVbR/6oITDI
0nuDneGcO+kkhNVGEDWBuHOGYtpFsUPfylTtp8WKUaealk4BNx+2VqKYMvQJ0PQEYQF8yTu7ZRY2
Wx9Mp8opISE0Q59BrE+xDhTNhRu/x3pmQzDWC1n/MvwHQCFYofT+bTcoZJBhDd3W2foDXSujz9YB
JnKacCTg7rSan9rUwRrPbJWZ83RYiR3QT3Gr5HzjDGChLAQsBw4ITblNr83J2cg+MFXjNR7VWwi9
6ibmI58aDNetYyvqOcAMr6W1EpXFeLWNOrN+W/yaxpLa0ZUsDDKqBP/OJF1sWh+2hTU3NPLOSXlO
PSM6CMz/3G7wHo10NIfg0mTYs9s+B63UXklKzXPg58dRe5kSm8VzsMQ3AwtDIoFSXI81X/vS5L6W
2ci2XeFem5H4bgSIi6N2T2EGcXcehqql4qu9xRNkh5Y/pbvCdLNLvqJnxD5n8EYvM2SB3xAWCJeZ
XnVwm8KTOHlTmLMHmQr5rWkS1rzekBzx2kN+Nvrz0PZgw3w1HHLbu3XZr6x5CX+GKElYtZW42OUk
dmUAIRIVwUuJOC7saywAJntUlPbozLmxL1ekZAbnduO7DA1sdbIHUaW4XAy9QwLSr65XPxWXqqWP
MK+Dr35lc8TK7eGqSHfR1H5nb05nCgQC7na2dckATnOJsyKF4g3FSMuFpt58FQML16W9KdahJGkH
3CjSO7LJTKu976Xf56H7gpC3S/VOjRl3OA819c+93rhhtblMWWSchrj4ZOqtHBvNIgTcx4fqdxaU
L3W78NW7AiR/26RMlKkS8JLiydkRKuh3cSvig6s3gmbDE3BJIi9MEgI27oQnyWMzzdEQMwHmg++s
dXsspnBZfCKOVrYPRK4OmJ/mYyCW5TCSjD9BZ3qyKrsi89U+jlF6FIvjE0/z9gHLziIv00sA29Yg
EJYtncBJjDVra4ql5yjDJrW2OX4Oa/qWuTPWBIPvIzI6F2erw4UuuhEc/YxbjCPUQ5k430udRhyq
7hSDImpQcg38BdOlSuboTMRT3YPOi0+g3ca3wo9PxUfYUercI0x7xOSlxwldqvna77OHHivPGlGF
VuvkJOGy8TrTacqZWCUYFvgAOmlpFQGZSy0Bu0szvRLGNN56nc20rLndj9R+nOnGuoBcyjYUYi58
PLGPeEwqdiDoKQl8Gpa8x7x2yVVQnfwEOM+QTA8dJQy3kc6Lpksa32Y6Q9qjmSmJxoJtycLRBAHK
rrnAOq99AbiDp51EquE0P3KRwOONGf8bcw6DZHYvvsR8P+pM66jTrZ5DztXRiddVZ18tpc9FOg9L
/7uuyiQj2xXSDvH9EpzNdYZWphwjiFB0ILtI2EKnh/2HT/7gxM132Srqr7qxOXFKIRk3Fs2uXCxv
vQVHYPuUB3hmfev3Rr9rnDW544b/oq2Qey5EIu1qvJM9wmIZGOCUM4SdikTwTWalDp1GPG3o//Jv
WNovWKOc9ESVjW4BGD8rH8dyL0oU9QSYvZxsRPrZINLvZPKqbHOxa5D5zhz3WWwVHFnmyObyXFrF
jbi2kRgj5A+2QeteLaK58opAXoaUPOiIG+68LE7NIS6Df7rOhGOWpKV/xmzkXVD71fXSzupzib53
7QvlnFRUsPDJI9u6xzdCetBwijtHloROXPuxilJnmxHlO7SUhZycDJRzPOdee0WjHGZG7gbJbWDM
+YPqx/pLyTvyZrecVqQfly9cOzQBR453iy1xPrdj0nDL8Zbz0vT+qTJ60ARF7l11kUlVEfQ3ICKY
VEa0iz1hCp7ToloZINrHgGTKe1Sa6YLzVCXPdhWP5yDLghOUQCvjRTtpWOUF0mSP1xXKnfCdG6ML
0rclTjkxp0wR94O1zIckqPuD1Kc0lDuHB4m5zO92h12Dd8c/96rO0Gfi7svQUrpRd0Z0h1O92Km5
H3xgm7VxVTdD++RY5T2dVTDWxsHnSB4oQn6Ku+5mGF0jZICXDqOWseBl4n294FMvXgInW3ajm1HE
pHq2C5zgncvfj4R/hnEwffq2E3hwjB3OYH/GmawTdS8+G/0NS7DXWR+EMggzYPVmZ+sVFtRCIw19
nsPbJKr/DQrkz0gFnM9M7oy9wBK5OrX9+ufcvWMKcl0rf/dalxYJnzZ/54mZ31sWdyCzoXBiinKs
o5xifv2t/2ty/zcmdy9AffjXS/7/+YKJbP2DAvXxE7/rTwgU8LAlapFNsOx3+cn5xeT2AjnB/5CR
NPL6/1b8yE9oT5ZwHPjTLnPvP1b81i++wBcv0askypHp/0fyk/lXHcUMAujaHi1TfK+EFqh+ojhM
kZQKbBzOl57tQe6rh19zdeUprnv3Tq5ZsE+5tx4ISnJDFu18Ej2mv1FxjN+UTmY9gdWHLqSV/aaK
+6NjrQO1WYwTVtZZB3rOaUHEyrXFh/slcVijKB1P0a7evcxUFUYZ6yFJjGVHwrg5TDzFNtLDlo2x
BtADq0UJhwe+NSVBgjPjVOY3vK7tEnA/dwlIE5H0L9EwnzL4q5uhzb4Rq+T2bMWcmLv01NW13K+C
sblvOU/4yn6w/LY6iBghXdROGRqiaw8rSNqtG01QutR9uULag8mInDGvOAbRrdMcG0G66v+p+xsG
z03rApqpebbqnKX72nTkL42yPaN37x3oI2PtAdXFQNvzFm4Hz7qz9HIaXl+YNfrI7XaQ+nokBbvG
jyXN4imppXmaJfU8Tr03aYDL8vmZdBpLWUNDDvAibVlbxOGozPce5xxACrRvzx6g83fkeq0m3sXl
eI+7UG4hlid3Zsd52IuIfnOkvJ+sSu2TGWCmrDVRTi4edP6kfskxEYcuIyVrneTb4vrvbRbcjMAW
5DahZHUmbtiXNAzm646GoSfPqakIcrHe9QMIxW4uH4e1y8NoXM44KqFLmbR0VSUDCkvvalupWmo3
V3MbRw0aYe+MczgZMw8PYz1NUZtvcxPXP6aMb10V8+j0jO+UD3x32N8vij2e7Gy+N2K8S+q+3SZm
4B0qWHec6u3+kBTmqz3b+ZXXlj9YlahjNBMXL/HLs5XNnmp8Ca0Rf0289IeNbu/Z1afe7y+pmx7Z
qFzxbEm2M8nwwjOJOKSXdlzuhqmhIcaHCWVCMm+BH81z9I1P0yBdL5MdB2vnxRStAR1cXNVcLLxK
L28OBA6jayzlPbjqZXwYWiUvteIw4TgWYaQ0u2TlmD2X1mIccqKP9HsFxl3V+3yCU9edWE9yUC3O
5lKUx6Rjfw7Sj9gJMOPYSd7hWYFlGmV3GnEt+u14aWt5GWVThrPyPxc2SA4jK8Rh9vsiIGFHGIAj
LPImVOv8IvL4kg9cDrVzbQ0wTVj+bAZGWkq60ARuE79LaEAXNvgC80vRUPDA1CG+YhWU1/bIyYwE
YXHHKZhXuboa3ZCbAikqS9MrpZOcLR/uS+AZn3NABsdygOOJjpztJWekQ2pDEq9HY9dOOLFJ/1Bt
YczTJs5gSppZ/qO3x+Rcg9Ul+7MeK298YlLqDhAQ8OBZ821D3TZVm2Q8F7d6y7IGgnBk7Gy2dO5y
NDEAIVWi+q0mVmSfWpq268DTOE16aj5MO47/dTYafDxu33cPvTb39KpILihyDrI7NG7AxTfTkNxW
eII6wctUTk9pzIdhCLvqHqeuDcQS3SmWGIvsShAJwWuktOlIURrA8Mi/tdh7TW1N4jKbiMhjV2I5
BbujYnb6oHub2tYUjcMFHoW8BNrytBhs+njiDFusRwP3C350LNsfmRP3IdHRaj9qA1WXOZ8gWdZb
uOWa743NqnXA5bgWR7vETO4Cqw5bPFmyncxQQBFxcGuZkjzCoA1cHNexcrkiP9YDnKtJr6yi0XpN
TZZYE9ss0Mz61hcXB9+VDyb0AxYGzWMEiHabRRz9JwuVdR6cbN/NubkRxBxCgnjfE4m10aFf7ETh
D/J/PbEV00YnTeWg/Ay6f41BgYjgW5OKbJc4YHGDfP0m1+nZXoDDxQirOF6AWEdBK44yySo972Iy
JucYALO6agzn3mXtvVFugFzpZszgWkXqGosSR4WOUS7ZQ64FJ8YAcK6umd9XWo5qau9J9u6ZwAGf
Uhpd4dRaMPDeTvKQOOOyd1O+fWhasxa3Slmd0wYHs95Y+n7Qvxo4bbYTRNDvlEGQk+2hF1Si+mJF
Ek+tOeZqu2oNrTVQ05YJWYbiQ1C7PeIvPnBqpjZCy2/gNvgKBdVXskv+q2+kPUEbZLq0ZSSb1Vod
LTQ8s+C6xyj7VGl5T2ihL9GSX72gd8y2yrb2yiEYKQocpuecNNXn2GuhcAFRAsem4Sgd35VaRGyp
NMYabKNgT3eJh1VskdTsJcskjt3AW8xHj7Voybu9qwVJMHZtW3LnkCMWjCw+EKZuHktWEvDeeayV
WtWMrRnApZ/vqYjOjq6WPDstfsb4dE+dIGs25STktDKa8wU5Ap6ASdSuEpWCb2Gat1Tjiu7opybk
Vr8pH+bc/xQ4WLM8wTOMCL+9NXoow0O/i2wEit++IXgShhwiPjavlzx1H3hxxZ4N/wOglyRMBuMy
r+Um6ef0CDK6PmVdHWzYjr92OcNKazVLmHmG+MRLGbk5oxdbWjnWViPclwy6bvQ5CHhMRwrNbowK
klG0aYa+VqBxiZVbAq8Q1RLPuDKVTLe0jrahA+eOXcT6MAXtSHKW3G4hhnJTuWDeKCXrry0E8EQr
4aaMKTtYcFoU7vRloWN60/PshePAUxt/D2geRerQHePXpEqvMXxwkgBR+z5I33hYrHS4ZX1ClZnU
8Vfw7RnfhiFudYnOtO3b8j0TtZZ5AK1pJb+MuA4sGrwPKSiKXTPl9yDIaBMuY8KjZXW94rWOMxq1
ElqqYDG+YK3zN5AQ4luhdwhKbxOyKH/BG8A3GajcZvRGtFe9eHD1CiLupvl6sglHYuZzrmRrmjSq
Vs1VxuZqsyKBbtTQjceoH9MQBrG8SL3iQFjH4wHbnPpqih6nIfpcEmU8dLpjctWLETh+4x2mGSN0
piCB/MGDaMIFT0Noee271JAWjv2pgJhFHqV46rHA31h6C7Pk6g2n93qI9XaGMkfnYGT8gVgf31M4
R7tcb3Myvdfp9YaH2xmWabLHZ1HkuLXt/sscAD35dX/531nq38xSPHxcRqB/PU3dKGrQv/+8zv/t
R34bpygKcn0MKT5uaRq8Lcbj39b5+KJhpWKZdgnkMs78PE6ZglmLDXsA1/UPw5Sjd8c0nbr0Ctne
fzJL4QD4y07acyRTG4k9JDEM+H+cpfI6XXDdGiSiBJZiYvoveT3Xl2UkUDiswfUSrAX3JS4dihlZ
m1g6BOoXT6nN9nbmQXxidU9btI+p6eMShLFnXmOweTdEku7WCFeL51ZADzLMQ0JncZq+2jU+auBC
nI5ztnT3nhsDby47qroEf5AX04DCLZeHDtjN2aD7dgYUsyPBN22XoagfJDiHCzUvkpZ7dG46eWCq
zBTvzX12LFXW4IAjgUWjEnV+KcdXpH0qOgA+lw1liZTVz3BbIMNmit+TDF3WOGNI7pHwclpyDhXf
cyxdPBrdC9vdQ+7O1t0Spe7J7AhtdYJxiKYCoo+N7e8MqzrIqf5ajiBrCAD1nCobWm7toHjVCDkz
gDaaOc5Vg/lZO6PYepgA+H161XfFqLuHsT1O6FdxSRoFd9IcrgVGYFk7b66fHk0j/aqMGfda3uqy
yoVSd5OER4X/nSxV+dy3sLgmqZ6TbHpbg/FpHIKnvGJTLsec6Fbf8nJXj/aipMXUbG3tgv2LEAXv
CI8uyjg1bqMKKU49O0v6KVhr/MXGljIW1qcZSL0RQbVtzfI+XQT3/InDCl8LgFePPi44w0BJ4/kN
jwrn61hf24P13pZsdZv21Sxc/JJ18l6ia8Kx4Q1MKgtzb3xddwyCNZ1sYYFX4WY13GObcvKjSmCi
nsOa7py0ykPTYp8z5erSlmD48obiOmuiywC/J5xVq+B0YIruxEf2KKa5flo5psC1iSeW6+Whs9yw
X5L+wGX1FhgwFrjjPxXzUBwH0X9uFJv4it0ZDM/2xoTiTrp8wbbZtPJrMaFsl96Ocevdp+bPi/qw
se2XiSah1oN9n2kgy8SXoB8C8w7v2afKLtt92psepBdq6Z7qTB9Cq8U/u/UwfimbCaBiOdTwDRPO
8AU7p+5u7CW1lZXtHRjUMTnI/k7o0XHWQ2SPzWtkqvTj4Hs+2vKauM23rsGKYJRlSYuBP57UNL4l
fTNjaIU5sclmp77N2kjga2CQzcYOvpweblsQrKig0xmvu7VxRHblz+Vl7kEeedRi7ODDCNqj06eo
j8CmwUI5W0nMJN3GdSk5wAc3TeW+D8zbjh68c8m4wEStXkpS/zddAfAr1aN6XDJyOEzvFIYNWxMK
ashFn9zhIiQoXM2oroz90OEJgqIEUKRCgP1DHEAlgEEZh6YWDiLgMxz5EBNyVAULdcFCZQCq+T3V
soMcMtJkHqnTgadhQASPg4I+/2QYhBgRXk24OdtywJ80oWy4KBwKpSMmG9pq6cN1X2PphcqiJmaR
2Aqme1CW8J1t7OulllBg36y8xcgqFfrKGtx5H3KL5tYJp6D4r1rgBtuTefLcHOBVYT7Mi87GZdFy
JSmsIlKSp6cSZScFG3bhH77RyhtAqZxPhvBZdYHtZH4zDwKFiP/zjUQxIgqJdKRFpFbLSXZCWE4L
TKOWmjItOnEzdXdlRfa2Y9Rg+EKcqrVMlWrBqkS5AtEoeec5PNla1rINTT/TUldKqPBoeMhfsxbC
osIxn6YPdUxqocxdAEHCawA/Izh78LKCPfqFewfO6WQM3jlDc7MVAevl45hB/veL1CcP7Dbe2Sig
Tel7uSi4Trvcf2jzODmuFn+dLdmvYUXYRuIDfxlgkOGOUY24VVvtZVEFcLGZ2pqNwgqd4hRCmJ4f
ezww+JNx7LDGZji99Db7Mdvx6aJM6JM0HXLv/ni/0nnNiD4OO/XhtLFwKBcuspfhxerAGvFzq5w3
jM6EL2fTB0gxPqZx2u2bXhDlTJW6Xmim2hYZx3zCLPUNFJ4xtIIh2vsOeGpvmVYMyTwFE59URM8L
/fB/i2hm+DNSggsGp9GcPswbUqmPHULH0WtgCHtdd4CqR812B/zJwcZtZ5CoAuelHLgj+rBgK7nS
XQfim7kreDM684HvlU0KWdzZ6XoZERSuqwK832wTqRn7MePTdb8uZXBd1O5uSDm0GoH5Ioq13Hop
IUkOBN+pauoAY/b3ccuKMjfQ+qc15/PPUgk7U+zTjowmbZ4ZecMSQ3XfQlf0aWeJ0QpxHe1GMzPD
eiKua3tRd1P0NZRn1w7LmkYi4s4POFsRx3gz8DewoR/FMmEGEtgoZJ+HgpQj7mYzR9oM+FXrheWz
bxg63EfJiVtbu2lOb+kSYnrsQSYgYhxoNAKNOvPoT2JStj4Uz20lohfMEPhm1JCGrcGoXVhcnSCH
slNG1Oe1y2b7UuFB5NrE9kDE5qYo1fMwtd8GkBu1P6TXHye9/x6K/82h2BN6LfCvz8RbdoWfqz9i
dH79md8PxSgqZAFdUDVu4Fq/FxlYjnarYpQkgCc/EPL/OBVbv3hYVTgSC89mo+Cz5PrN4+oEv7AU
4Adc/kzb0kfmD5ARU+BvHlPoQ4CN/vHvP7P//1JkwMaKOgSBc8cEoSN8HTP8acewmEnLHp+LL2nK
Z8ekAkpSdUUzsnwKRjavPBE3Y+fCDzD9T2NOMXCWRffd5OhhEf+6HVN2YMoHfsszUW84L1B217Y9
VKL9pLzkxxKR/bYzjH6ASl6rrsYT06dffnrL/4l11vurVxe0EE2nris8BKk/pyE5M4KlrqiPKXC6
hKLpP6lAVBj7DfiM5bTLPcJ0NSBLCvccBAhnuGnZoW6TxriPyvyHk3L6Xy/pgMPDgO8IBJAjblLz
T8Jb98GUXEGCzMPOdu85JuJDk2+NjwXe00mkVCTnCm7mVkbdj24tvxm1M50HoC2bSjSf1KwZ9n6x
syOcGV71w9ExNbj63K4C78nK+YdoAfAfC2tHhtHca9yZDTqN2tfoMLZoPWaR083YOY8GeTtSGBmo
m9gK/ZKk4Fi59//m/WQg+5OFV1ARi89a+6j/auEdVO3K1dMiLCFQbMfQiLNHa/ag4/caXaKdOrzq
caruwCJcUUt3nISNgGndQxsHqrLG566w7smKhqUN2LMiJGp8buxqg60tdahVK9bXvrRPnOh31DaH
WRa/4SbTOfUtIulzULrHKceb0o6naCRm0gnryQDKTNVnzNQwsm+i+a+urFORVo+ejD7j57qbqvgb
Uht0dveQTMaVAtjkZBBQ8ZOsFAP9/fukr44/Op2Fx7dOCMHW2QUd+MerZ52YDuOKEFHnp/U2IvPX
z9PNzEsf2+pWRfOvN+F/eblyNP3rICs9lzwyWWLWc473pwvWVP7SFLVACu/k3ohouHb8jTKnHa0h
txUsBKKreFDZkOgQoLGpggPGK6Yxa+HaDZrLark3g27DHCrnrTHc+x6k/dabvYM9NCb1tnlwyLzy
S8930IfAGtZzFTBnRqW4M3Eo07GOE6ybuvlK0V8U2kGPNYoDVAgS8lMnFzZmOZedJ+CHRmxDnuzc
ooO1x9ui4sbZph6aVZrQM5u2xdWQNQ3pY5YAnEB5VQt/xVUamekdBr/rBf7QTrHA2Kh8puwv5fC8
VMZ0cFjiO+l8wIiNj8TldbQrRrp+kA9LjfcKKgpA487BtzSOYeXC3e8zGW9mj27yxhNPyiJY5QaE
BNeSDrSA/w7MikRpITgClwKaXz5SFJ5WK7tXu/pqi7o9c95hHWswu09oqKFh11+KqGHFaszZLWqZ
9t1obGrDQXDp+8fJARWWONvedo9pAuu95a0lzLx8BQlf8q1cCAEDS4TVk37DUnDDnie/1xNAFxOD
QcsIY+i5j76ngeDMkPGI6jeI/KHD7Hkpuxk7XRZxuLYZvwl332a9uE98+ewP1Us2AlKupf/d1ZVc
UwsIpJt4ecGsZY7oSKU6508lICXZ9lFJYqkQqkIrYUqgWRwtU71ypF3xe7JRcNqnFk1jgzD3LSi6
T/Czkk0eeNcS3i3Epi7dABP/lhKDp/1V0M6bFDuzgAViR94nfwW1OdRjcdKB0Y0psWF6QfwZkAk0
EJmh5o9UplFxmG1432kxwQ30TJA6tK21OPVNXYf25FOky9lRNrlJOnC4jN2MKNM3D2ZWevuuJ8PZ
Ze4DgShipGp5nYIa2hJXheu53JDM4TDFqN7pwCF1cnTFZH0ui6o8OAsmugVqLLDTW7+QT7IFu8Yu
9G3Rh/S88R6SwXxY8rI99GK6gWIWha6LZ3lq/WvXJLHezcl7Q1x/MxWsnnJDjcelVm+TNRlnqs9a
lOfJv58DmkHKOPuGzAzbZWD557ME3vLFvO9yY9wVlBnjxhYvMbBxVrczt9XKu5pV96UtYVQIhAku
eN5y5Bg6I70ay3TVhRb51rDS/lAYGRs5l0EI/oZl6uS258mxDSYyWi/MLqopb4Rkd/FwXm1LSmEf
SpVnz8oYYOmB+Nis8IvChB7TqxKC7FfeFvF1MUv4V+rcVjXXyGq7IVleqko1DRQbHB6Akv7XRvF7
xnFCI3fc0IKQy69WC8jbFnmBUFz3L3bZZaG7pOZRrW19MZvAPZLauAw+9mG33pRDc7MYcOqGFcW8
SXMG2rzpr3B/Qf432GCUrfMydKagWMyFxNJF+9maf7SR9YnkLhFlBPLDQFHy1h4W2u9qnkZW+iWe
zCiEcrA3m/rUeQ2aCIZCoo/yRq9YT3iSHgjPcPShzOxRFY7HTjM6+WyHWep0SHm63TFSJJ+RX8il
OcWRBHG7DdSLbGeqsA1eqeU+LBOAuRSRdO9ONXZQlhmhD+ObzyzOtQhvvMUmo5zv2uNpKfnop5Zh
DnvtQ+Pxey9Fpg4cRIwwtte7LmKphOykH4aV3LESgjZid1+UWhCr1lpwvypuFtLCu7I0uuNE63jo
WnlPMh671pzVNCCzdMFmB0yswB9a0s8IJTrdLYZFZzqLajQrJEg75SUTMLUOnT/T5ItfnxR454X5
kD8Bs4LaWY3PM4nnDSZd56azzP3S0J0m1NG2qZAGhVo38PmhoU07T8uSGCcb3KrU4S3O8kOyuT/L
WKQn2xsRNIldX2AuMGHjLdguWvhctASKesvOhlfka3mU6crhCMeY7WvxdKksd7+QhcCtxm2ESFG1
M4z6etayawDVhqvCAN0DGnxHkPmN1gxkWr0zibR062gRt4Crdkpj9JLFxHygpV6/Z42cavmXMAeG
CbvW9kA4U0aJSIxarFggE6JirIJfvaWt7xsJ9ueGuUvqAUzpUawzS/uSf4xnnq+VEEa2Tg9vkR7j
CKqqjWKyWyY+81QPe6Ue+yY9ALpzlaBbMBSWTIeTFd92elxsmBvTwuNz0aOk+TFV2jn3rqgS5snU
k+ekZ1BZcrMa9FwKELGixclbHyqG1upjemWMjXyz41tCaTDlhOUuwrqYeFAz9PRbssjRzQPY0BsY
R5mekiM9LpsIppRUT0csc+ae2H4JU6S9p8+cL3OxfO81z5bSXFi868J0H9VXOeM5d55rGdtfWf1n
295j3V7qWT5Cx7m2Rv+S6DFfz/uiXh7WzideWo3sha212cDjfLGDFb4972eOgJDiWCAYxa/sIy5I
AL/HDrmB6t3ixtMKRK+1CHot8+0Hya3USgV2hvdFaxe+VjGE1jNm34oAzqFxmFrtWHD9gzkOdq5X
sGRlW0VTlGO1fPyOdaiH9r1KjUsPi0JO5vMoxHVX7x3k0qH+ZA5c5AEr0LJDmh7sDggg8ExF+WxX
9AfXoAapa+uzQ4PoOGavAXEspK0nnLTUTkVxdyyMBr7mR25LKArTdZYLgXNfZxC8x4r12MKSkyAw
q7oa5FfQzXzkRu0jBMcvsoy5eAURbFWDUiHG8LKkdXeIF3VibXvbmfKYLEPFc2VItpZdUBTNqrHX
yTMduWaZqf9s9hrS4joC15jA6V3svS/10iMr32Qlj3Rkkb02qwNg9Gq7COYMbk9oEAqLhHLNp94q
7mwFYGMes/qehM58RQGAAmdpfwLZZ+wmqAXgUjyqu1rnAaNXANPYBe7dmOV0BmJ5tTpQ9zK8J/Qn
gZ222sLcZ2u6aDwX3+ds5lPJgqfaJj5dJvF+6jlcjsTOwtxlpzuB8sLTrPpQKDwXlkxqwJvzq9dp
SXigA7c0dlEAII6VPk4akG2XOflf9s5rOW4k3bpPBAVMAgnclq+i9+YGQYoSvAcS5unPSk6fGUnd
PTrz/7dz0RHqbpFFVgGJz+y9dpSBUIDpUYl5iFZBL5INIAJquClpgn05dtkJgOyyLYR7mdnXKg++
zoIeNskR6WYT8QPIZK8UIBeOanm0jO4JkfDG7wfUHd0qzuddvdjnQlkHpVpqUKQp0MC7jOtPGNdJ
R1aYwzkfkqQ7BqhQ3aFFcNVftjB3rFAc3CV5HfvkCmnPWnlQIwLjzkaAsGAK7cqdM6bQCzDbgWNh
811CNKunZN+Y+WuqLfdk92zypCKciH2C7x5cCIxFbEOdiW67xXperME8g89xERUVV9Bya6TeuR1x
GBLZ1Y8mqkAfxTZpJUHFxUzCeCXv07I8H9tobcbyJLA8NBHMVdgTaxl7Bw7QtesCdXebpxRptMby
rqJR44Laj3T0v3W5fBhHj4QBcUkgRu6h5BlC6zss9Acnw9w4s/UYb4FFv0xDeAza6KOzohsMsbpp
l6uiLuLt5B+Bbl2DdbgiOXo3d7qinraRqvbu5O0YHL+aRXuXMock5IOnLQGfE7SYKOMssK5s2zlf
lvgDP8Ra1C4xZHJvmP3O6/YswHZOY5MzLY++QZq5b5+rhm127x1GNC3mTDhjP7y4TnsDXeDcURSf
XXSwHOJc0lJh7PMx2ieKWKPFwNZFrPBrO2e3RQJ9wkvbAxMFUhWSFkNi6RpbcILeWrn5idUNFv6I
3JbRHOHKxtgafWXcM00/Fg5pIsFAkZqNU/i9STgIBxRz62isaoyNkhWc7jodV5nPrGyeZ4urdGk0
SiPJEAei70QRCbdQgH0f4scaWeS6yfk2hNMDikzKYDNG0bVfE/VtZn6LcLS9QiRzbMDP48u4HZZy
PXXO+RDgu0xIdCbVjGRGeZSCGPch+T4VLC3ytnqRI4EeNf9ij8RzA53KzeQs5xkFhZLY8xRHzGgi
5GkvW5NBPF3iE8RcVjWDd9nPxqXjdU954zwv8wKlbuyfLZtd6rjwUsjpIUBy/FiK3y/OPZ7H/I4A
Sm6MQZARE0f+p2Kt7lDuRXly1uq3yqsXEl8bpGdxzCk5+BG8nskTjwYOD9rHKTvV1G1XbFGerZnv
XC/BZWnE353WnC79eeGya/z4rGny7yhU7C2KOpLE2m7od/qvucPUbUYxiQ/iZ5aLIciROphqPem9
xWTLI/yL7wSZkcYh64umDs+zBKtHnRQj4tLGqO9xW6EQJb64QfZq9U91O1sUHYv5nglQJ4fYlbXa
BlbmPSa1RLmGUpG5AofU1AbTfiBRZW2Pdc2hwa3uDNl7TTsDPDM+qTHN6DlHkAiGdj1r5rpZes4R
XYnBdEly4rRkGsv0E1bd2GxgwPP0CFNX+ZS8xLyNwE8JQ8sWLM8VirV1apGh2CZI9eRjv7SS2wXx
60JGEwLBlRAlBg41WethSG5dJ2hYRi3hEaJQwusLImuG5mZ01YaZ9smcuyOOKBwpi5et4U4DXFFM
KuqwjHdA88RqqCcm9Msw7mwCkDlFm/NSAXaY7TbAr0e3xNVKudb1tnFYbLIFR6HE9djO1zaCH85o
Z9yU0nhhF1SveRKCQCnD1wF3HQgKQITEfS3UhE6Oh2NqUDI9U0iNOvn0+ziw/XHnU0TOkeAgYpNN
mpLb4BMJUKEAakQ1xkzLym7cudnQcO798M4KqrtEqXoXhLyiK4fnIkELNzBKQOKT5tDVgr3dJheB
MbxmXv0hi1urIk9hCphribPFHh+yJtplU3RE1E1R4+D3VTkut/iSUExuW3K4XYLCGohMsoGWY2G6
mTJxE0zOZUBrAJZGnn1OuP479v/N2N9GjMLQ/e/n/teY8n6e+v/xJX+M/f0vLngKM5CW6TFZd/lm
f2hhxJfAQYCC/cWyHZwiADT+5S2wbVCsJnFtbAZkwHDvX2N//qbJP/LTqWD+/6EtXF/4OBv40dg9
YFn5eW4Z9PbswVaF596KQzMZW1FQBLZ+Q8BU+Yec6m+Hln8ekrpIsmwQH7yUdkz8/GJxuEiPyRrM
DOo9QsnsYxqf14n6mvWEYplec//D5/AXy4C/GJHqF4Ro61r8wf/0Vfyw04jKvg/6qNESleIaiWpD
/HdI/iIrZfJP+qvGnjYmXsE1Ao4ag6xd/MYGpKNGfx4L6x8AdAjR0NBDpP7/P/wA9VyPRcJ8lrmW
E51NKaGiSzEPp3//e2rJ0k+vwntJ9AHSF6bPXDa/2EOq0Baq4Om4ArPanSu65fMgVBI4nGm+/vuX
+tMvxMxZz7nhehByiPb251+IRVQ2FAP5OmTfBBsDp8SWB33xD4rO314onvun4bbP1IOXEvoGkVLr
xH584zK6wjivFTvfNGYvbeb2ftSlps09s2J442+tqvM3JL4zScloVrvAb7bR0Hsbpr7RYaltO9l3
pWQINoKqHEaIeSLhG9hAZRuEMJ6KHgwnDi5GyzVWjohIQiTEkVhTIdOdTLurcS6971GB/hkOg7ZG
dMWuH2V6ZQPIjsai2TMFL64MlWlcrnYnwHLDaVgUPI7r5BsGtHrLoCXbRrHBVKZJ1L6bS+o2knvQ
LiOfd4s0JZ5POd6bWGacqkHsXYAqwEpA5CTcIoCbtKY0jicPhMTX3mizxyWbLFSui3b3MXP3zk1s
mIcqRJuxiiUkkgZJPVZ4yFJtqYhA7dyO3tO7LliHHyozhnMhbbXBoZfsRGUjBLGz/DGHvniwQxrS
ruiuRxtivR8iIIMyQNIzq5uaScXWm6LlyUi75SF0lvlg45e+9STaqJSPh6rT8cg7yhurPg5NYZ/V
k0umU7VUDyRiB7iQSnoZVjQ80xWuD7lVi693Xj1PWpzr5kmaCp2EH0ZzsnMxsdI7GCrId+AIrHe0
6NXbEAzlPiTXR8BGmARYva5f2IvbQbKfTS6KxG38jcwoGytZ0SYKl+8yjXSMeeyVxTmEUGM74Gc5
1O5EUeK20LtXmC7584iCCCAmTWdMLdWuhw6Yh4AO8TjItLJPVQwQ43zMQjZJIMYdSjyWIKClsSqR
TzurNHxZ0pZMd7vpgz3BjsQcjCrKx8uAJhVpsA2F5BDYhk4DmSf0CbVfZOGapcJy0bqD99hFYfhE
JNd0ZfmWrLYxVDmxYlxWhmuGBLPzUJpNaO6DYoGM5ntFYj2ltM1fCwkxqPPd4hQ4Acr80F6MjQF3
DQwswrt4nbRhZYCkJhTcYMJ1SLWsbF7Il4TcURyHpBlhmQagpS32P3KWww153Tr0kH0Dhfd74YXf
8Vl3W5Pcka2J0k19pofOrzkKuF5L4SixGbraQEMWAk9QrUtmXUVtvckA3X9C5PJQ0CRm7YncuGcj
N44gVXcoYdaZJOKMqUi0CXDcXjaEqW/SsV1u8i6rV2U+Nciw6+WyHLOHSssAgyqJtuyGuj1JsYi5
kA12nvkieg9erJ+228WfgcBXWbattPgwsFRxhpvGZgy8gCboxvxpsM3uMMdpdJuFgyxW1P+YbCIv
UPh/WH1Z6YZPpwPSgXiyQd6zRvRxy3yovjRqFqDO4IW7FjzJJqgxvMJigLIo2uQQ95naUbZjCyAH
aNsI1VFuk79mOVdST2CNkFnsqKeytU9+SVVH/XoRZNLWjnXrGQRHZUy2fD3YJTrPWMV2944F/q42
ioRcuxqi4jAWxiZzQgskS3Uu24hrWc+S4yBK21VrDBhue6T4gZ48O3oGHetptLcAcotc75Y7iaQt
PbpO9RA70ONsgsCRADC9ezLLqNwjsuvPw6bM0W9ye9vuEDClC8b3JUk/lPJazN04VRxoS72etGcl
yW8Ebz0NrZ2tpZVN13ZkPSo9rvdCBkZKj/BrPczv9Vh/0gP+rsu4vaD1wPu5wEFBW2wjA7MihRVK
miXuuHRB2RgmimVS6ouNUoBv2tF4LKsoINpZ5oRkxOIijIJkXiMzRiqZjWG8U6OzqTNRRtulZr/s
pkV4YtFQHjEREEjTq+6QLoa/VbmPbC22sgtbiZcuZIytBGMOEfvumc/yepcIhQM7yK4z1dyK+TWM
4ng/p8G0QvFR3LEe54UHy3uq2K9u57S/nrw6wrCDM7AZIR4GJp83R9UxTmb8kYsks8fL66+To86D
MjrP4gBovMX4IUsZoLvcc4YxnOVBPRygG+C4jhvt++h4l9Ew5AKpHjTDy55g41UmkgFqq7NoO2O0
nsvylvstxl7HaMs0uOY/RWi+7N3vTMU0P6IC82rWaQ/2n4ewprs8eOjg4PFQC6W2X343xFDtcmSB
zGYVFoPSJ4KBQfJ1oNcTS0lEj/TjK8c0lrOe+AUO2WDckwuNmyIWG3rVbjtYCQEubhYVAR4F89j1
gCsjD4UpfksJo3JJyUNaObXt7HuQnlsPVZS77VqyVbGuABSq5vEoauMdWeNT3IMrtfJyBzYJyxKo
1m91HDzmfXMOtfEVq9ObafovomGf0Q/hGqHY9Vy6874zq1s1JMdxzr4L707VkBxJODoZiX1RuuF5
kobjdihM/G3GuYQ3uypTVKkU5u7RxoElFnHySTU8TY1ir4ULMC+/FqL1toLRs9GXw8mph93sKIKM
jI8yKvhtqiffs5A6d6S6jOk904Fl7YEgwY2H1BkuBlQIhewuMu3EYgzfz0dgHrFGzmqxdTGc8UBY
ZdIlwYVaaBuxxcNkVi2X3ZTeS8e9xWlk3xAYPm/FgNzbD89mMT65IRtW5pvxOy7HhjWtiN9ydGx7
5G3GXvYQnV1cem04dky4rfkiLgDdEmboYQJaCTIrC9xaZYVazo2tBwac7lVWqOeYEcTJZxu4D7uY
nZ4ox1XiLg8WAbZDs2Aai7YE2paHaWEAnftwMIbpgLYTe38ck1DTXxquOCWu4EOZzxKEymH77KfM
CGcSgXKvW5tmTf3Ay2fYr8wIJFWIogewRZP5SNnZouY2coUVw5Xiw2Nkv23JULyosym/8mLSMau5
3BsByZA9NIQD6qVHtqQk/5FwfE3hGlMjLwRM+9lrzkGKxcmarhcLNVNP9sG5j65pHRKpgz3fSfdh
gVQ5TUJ741ZldefWZrNr56U9klXBNqcjzmJXLV54ZRjzQh2KorKIxu7RQye1GTpYJGXYrOx+GZgp
MLxlwFvu7WySLwXlRbJOkqV5paRvSL1T1nIf5yo92rk680gOusmd+c7B4I1deLhQXPrbpu797RK7
YDVM9xCOVxqTtS8DPcCZGIVmFrrZQFSntMCOG0xFdvKQe6xJzlLHsmxgWZDCuG17EO+ozppdR7jR
STpB9yjaIaIidBM90GxgoAK3gjZL/I5opxtWi1dz4VTnYfmccxWwJAWemgAiT9Ki35jQ5dcqRh9g
jdEJJI7WWsUx6maHGZeVNOULocvREbfrYeBU2NjJkGxZxzD0ttnUi962Afqk0WXRVM3BESETDFln
eNHSbpMtAiBON5E/n5Y6c4rPSCxQdgAjBjuVZt3RcCrIX6M7Mai36ssaWIWFUMV+kWUm34IJ8sLg
oV2fYkJGerfuYEN39QUyyn7DQgzxscxeSx69q8926b9Dk98MTf6RkvD3M5PVW5cQKUIO4Y8eon98
1R9jE+8LQAZHKxtdL2DTSwf4x9jE/UIvLUgP9BzIoJIpwv9OTawvFl9BHrWJXC3ALPTj1MRn6oBg
kqUF39gK/hOx5F/0p14A4YPcBSl9OBL+L32wL0KICQr61KC1w9Igqdg0hvy2D0j9gC8V7vlJe/j9
ub/l/jQPojYtQNwcvWFqsZwYS9JLp6k5yVAl+972ukOLwu6Edts5Ylh/CtKgZIs6E6Zee+T+yeUN
swS6iLyxnzArJpvAoICCqnCQifsY1Cg8bOKhtkTIgDDrE3R3I5zmoqiTXY4HdS1zKiCWz8xKVd0f
mwXH05QEz80oiwsG60iUA7PbtHUlWVDxCGUfPG3Dsn02BSBsEhjVsZtaf1/0pjyEAwsww5z7q7kX
BFQ1TGhRQCMX6Vj4AzjkEUrA0pZ4RURlds7WmnQlrP5Lu84A4OCgzaezWhRAgDscTXLw/UsPVyuh
p2xTlImmMrYhLVHgHsw2DNGWYZ9+ApvDgiLA1H9yE3GFgNw8hm4vgDW409qbHDqfeXCz23bAf7Yy
+cUuZOtR8APWqJ5m/ZQZY3kMeOz0PH7AHsZdjTKgvI48cepaceY16s5MmIMppzvRxZzKonGR1gS3
Mw+2MpV4cG3rkQZ4r/Rjz+T5N47GfTE4jB+wmuA+UFvNKkW+wyMz5dlpG1DSqzLpQbFSkn9KGCr9
hA3zce9VCL/Q526oxSEhywaPVjc+ezykff20jvVzG/QOO+WEU3+I4WILJMa7bFburacf93OGipLn
v0MdMLeQ1qEN2jcgbW9B+9z7CkcFEjFygMMYVXs2+Ad0VGz7nXLf6UrDS2x7Y0Tlx5ImBPiYKH6C
EpNlYxIPhGYyJcQQh0pTgVmPMrGZ3Rn+WNKthY03Dho+K02Yzj2ffRaFF03gShKp3etUKbwrvX/G
muY08IzfVlROflXuPyV3Yyk/bNUe7Xk4oKM4S2bnmz8bLw71lvbbT4kNx6miEwfXX0ISWPZGt7xF
HZ/O0uQlBPjoIkrti4pibtRVXT6WGzOl72op+Uywbb5ADkga1LDy7Pb9M28ksoy9n4FeTMu3gLox
o36sqCPJKHlzyaa7SPMFnWnGrKCSl4VNBZvoyhMU25NpJt98vz63JKMJXZ9SiVCqUlJ09wkBoud0
2geiipFOzMgpBl3TsjVy9qRlU+gOn0UvujxdAOtaOOH69T7L42wKF6gkpgldioV3IkhxT6R3Peuq
mhDBmXRHKm2fktvUtTd0A1wUuh5PdGVuihrhXURfobdRb4URsaif4g/fp1efjQgI/FS8jBVT0Axy
0XpGWn6M7YF9L6V/o3sA67MdQLgZ0wJK1giB7hccc4YVwbAOzEkY3GQFAanZYNNv9F1HlANY0EI3
IzIH7r6ktCdLAao+BCXv25xFTBkSJAP0Mx2hX8QUAzsN4blMwKKQr+mi+TyYySlbVVT+HomFXGEc
OPOo8rPGGsks/myglHoAghhtWe94a1NnJX8GgOieS0d+DMOwpWmgWGyJz4wD+tjRQvfDfoSh1P2U
g1VvmQyFlA9jtjBjSujoUZtSd5frakQaW8uEKBnbuK8y72lxI6B46VWX+Zd4D7dmOOz8kTi2yLlo
y+DFjuS0jsJUrP05evdl85LneCD7AkqLbimhYTFTDsNXJyhfQwWX3eHAtQy6V2vJ9uglEdTnOPlE
UdAkAGjDbE1q4QZDUIxBNMuv0qxnGa0QHBUdJdNKtM6zT5urWYalQ/sQWJ15PmuR3qLlehU9Lrh9
JHzFkFW39MLDuouW5TKbGrR+dtgJ5NYdepZekasGsVtP2oKN6gkK0YJB9IUWk4x2Yw2YtVV3LZnp
nKoCdYiv1Yad1h3OCBBNyzn1WpEYa20iCQGPNfKbTat1iyMCxiRAyeVrTSP9OUlZJGrOWu849Jl3
Y2kNpNJqSM/LX9hkQ9HvADXWWjPZxRA5kC3sFHJKR+sqTYdBEtaECxg0iGib+Zaj/nbSakzEx3ex
G4FPDt37dg6u5nTcphXlXa61nHbv3qdCnJAPdHs27ATUauUn1cVZr7WgClGoUc5PsVaJ+gW+La0b
XbSC1EdKSgVfbRKNjtcq00zrTQfDea2LTBsd2/zIp7numMg/pLbFY1grVnOtXQW4SuKsQSYKh9wb
YyiHuCVEar1WvboLx7U9suLWith0YSSn5nrvkl2w6obow2OAjdiItzxFUltqba2PyBakiub28+xY
tAbX1zto3WIu8fhK1lICBhDFrmjEbim9gfC6+ADx6CJMMbCSezZxOjMwSTdKi38dLQOGRvgt0cJg
F4UwLfmDat2bRUuHHbe4cpK0PXZQjg+tFhj3KI2NASUQcTqQjFAhGwao6CTRvmAUypqA5GrJcucE
FxYaZleLmYVCHJNjztqQu/S10ZLnRnpsQFFB+6ihFaroZlZ3i5ZJp1owjSTIYjaGiDrTcuoQXbXS
AutAS60zAMYrS8uvU3TYsRZkdzo4KP8UaWu5NgFL1doVMe6ArEVapWXdpRZ4J7N73yNt06kp0Up6
vKssw8mCKOxdEemHgyeLHatdpDE8L1hekQSDhRM15IQeD9VeJMD6SgS9pRagCzA7K88ntsZeqvNY
y9Q9f/FPk5auDyGSr5U94+XLmMyePNntYi12L7Xs3dUC+MIYcya0Zn+fttXTVOZfhaeP78jdoMeA
C22zIy7UHoXQngUds6KJOCSbtMDEPnfM9K1S5tMSIFTLAZGMgXhq8h6JdNU+lonHjdjfQyd8BZvQ
ncoGaVM5AtdIyvcxMFaqbvkhGVhZSV9vWPncdwvG5bN6Hss9JcEFQrnT0DQP+QiYCDJ0t4sUvolC
oYt2QDegkeBveblT3mGAjFZlMj4QD4H5cUT3nS8mWrDsFt5/eQjr7jkdgo9w5gAr7AcvypZ1IFMH
HzgHgl7BIN3l5mjdzDubMqzpoyqQisilW0tUkhyoHlZ7Lt4VzIHxwaPSGgYiR7sAm8cwJSP9Z9Bt
BZGaSR99WK13Tz/hX5ZJGXGK8P2RMQPZwc6ziTIWGWlXfg1GeR1VIebMwSChEfpGj4gXqEV89d8W
8P8Su8fWlc7s71vA9Vv+9v5L6vw/vuaPBlB+sU2XFovtOBEI0v0XQ8L9ghFJsEy3bdtkf/6vBtCE
O2GzmLRA7xE4YPM1/7s2l18IBfBM3zRhP7CRFf9JA0jA/C87VzxmrLDh1EKTwGr2684V1pxD09Zj
VZ/c+CtrC82YnsO1k1do6eMpelfL3KyQvpS3BHsBqY8Mb+0pJ3nqwvRrjL56y9pqOFs4546SLOBL
EY3OUyPK4lb0TYs0JnbvE83QGycsbExK0mETI4faednICZFm0npvrbHZh0ty1rXRfCFjky0oK6ok
3tnO4F86kJA3XtqoZwKR8qdRAXLaCQY5jEadIeUYkqML98BPPyK3HjHVuvZnQt9ybSM1v+hBZDYY
kxN53kr0i6NXmm/T0ESH2p/keRgCLs7mLkABrNQ+6CwL/z7/d8G4vUcbqrZtoInOksi/gBXplVJ4
kOkJsBf5En9rhhtopUTt3ASFJbZtkby5ojNvEkC/uF9ZmJzqWvpyn8axW27zDhR3OoekllnLmH+L
Q6O/KiGZH3JUmbu5ZIrrO/mNRLROnkCEh0/B3VVOAWgmiWp8GB4bHUhnuGEscrJyi4wmz37G4XPB
lfM6Lrba0q/clqXzDDU5O8g6rDddNApo88QRLPF86RH6tFV9jhOwPedFFGC5mY44t9ot2zylNeI2
XPPcwrEU35uG1zMYq52rZmY7EyFkPEcjz55GdhQ2FuNRxPSXQ9m+IsZINvBVF6rqFG5+JckEQM+0
zduxerA178JKpWSan9PsRontXE0sTGEh0KVFC59GwuSLba2D0TocFQei4+BvwFMBqtwNSKRbiSX8
IDYu/bY0sI/yyTdv0PnXx4goPW13rKy3aHDFBSCi6DDFrXNYgto5WFmankEtHh5bw2IST1u+mQhP
QPg4ut63dErwQUeeqk60+M6hMauAV4jE5SLN8Cx1+56qIef7kOx63/AWb6pSMWruFp0C7AxQynZU
JNauCLlsTPx0sC+G6ECVDdQQdWRYVkjoEshtUMr6Y9VIbCJ5esZeyr0WRm/dZeIeThsvJBm5bDNe
824kJB3pM/1cv4o6SFCEeyNSrb2RxLHBglvSaG07wV6rZCKON2TFy+dMF1/tKGHPYEt/pTvD08FT
LivZVwwj4GKTPYUeOZZOchsooApDfBE7FX7rRLyaubcfjJEhiANAhjr9fmGRdc097V6rwZ6PjZEJ
+HrqctRDDluPO+aKws7XIxC/wRfR6LFIAx/szOyqeF/qoYmlxyeeHqR0gpikSg9XxhhGY6IHLlgA
Rnwi5bibi9nbRhaDGZTkRDuoTh5aPbZJTBSdix7l2F71PNRoZocmxVY6kMDh6tGP0EOgxJyKiw7f
4fNsQDmo4v6IBb1ZOTG9ilvNUNo87mlUn2RX6jGT0gMnljYD9hGGUKWwH2nkDqEeTxV6UFUwsao+
Z1d+Nb1lepxlFkOyDvWIy16sJxch+tGpgu406EEYaU3J3vGrBmQZYzJDD8xmPTpjAG/tUUyYSCJD
uQX+iwCZdmkPiWQ6cCHkcHIYxX0aGXRI6KCf6al+uoc85mP9vA958GcUADDeJ6y3Y7QxdXUw6jqh
0hVDRz7epU0R0aTph0NRge6d213XGb2uOEIPCIxLESKw8DyYui4ZPksUn2KlUyRSRBlLZCtHb+ko
6Z4BpQhXkeD7F7riqZ0AlaWugkr7wdBVEYEaGIW75zK3y8NM4ZQAU9mys/8QgEhW0u0fZl1lUWCV
d5bdlxetY2S0GlRjdMvhWTwKvAetlzyVHppWMXnhVrjsQKMyZETIthQzB63tMHo9s/ecXUvabvSi
2clBxTixTR4kYnbmao1dPaRtGnPa7V2ZYBs1skcjiKiG87C9inq5x8PBYmny4IegXNfRxwNBP99G
n0GAjFtAhIsnMBEyICAQxr2nOisOZehau7okcsLt7OHo2I2xjqyEOMlxbCWKimG4SGzRnZUIENJV
iPD14ESsh9dpuSBGVobxkEeuOrpWXJ8mv07uZTmqR1mI6qE1aCJWrcqyp9QnjRFcgnwBDmicFYs9
nEMSm/e1EWFNqyOi6svoFdGOcTHrcw3IgzyfK4ddaWX5t0Bmi60uH9a5bd13dvQ9MCzrrevIVh0t
v3tiiB29OxyEMd1amIBpH1yEnVYSQ9NPfYgOZgY/0s9YWkVDuiqHioDbhuxyy644+OeKdymy3a1k
qrpua3I/gnSk/x5ZVcMr5LhmA6P5mGhDuiDLDgDjMBfKyOR4Xdxzr289bEaYS4Kx2g9OJi+CEk4n
iun8vGAEdjmFDDITj5bQRG0kuINv+HnyLQcrk6DciRg618uuLDho52ZQx3zmT4SVclQ2gjMXZZHF
RzkWD12CCqmSo9gPXtrpcTNFCHkB3sH05gU1qqYDecyVLaYDyq2LnV1RpTRxv8na7MyQizyrXEkn
PyytYASrrN3gWdZO2Di5l1Icgc85ek5Owls9MjUdCc5j0BU8clJyQZYkUqLJ5eIds8B4btkIsaGc
LusWPFyXcxAZk/tGvNweLNGLO3rO5RC4wB4ZWa7jEbUF2IMeNxRS4tLm8QKMRyuLPWbZkUHQZjOF
t62wQmRE5SJZwZkOnQO/1tCJ8dqYcKIL0kCREBfhpi64iv/bH/xf+oPAl6ajFZl/3yLcJV/ZEv20
IvrnV/2TqQFmjjWR+MyGcwI2Pn9siawvGpchArIQwLCjj/xnl+D4X8B80z+gfMWqr8EZ/+wS3C+C
NoHFALgNEHXC+k+6hD/pXUHdITp1aEks4QD9+FnEWEduEeYtB3w5QOXhGGtWavaYQWhf5UfVJvzH
Tk6/QRHo1dNPatBA8GKBSfvD9czW4OdXhXY75UYGZqPi3UGNwL2zJ8wYNVKxQAQV7UEoD3uCWzbH
KoWi9sNH9Bei2z+/PBFsoP9Qhwam5Zq6cfpB8ookaezVPFJutSQmlEiaLgQ5IvflPNb3hW/2+4Tu
7cwIXTK0mCrVv3l968/vOppbS9qsDmn0vF9RDBNc3sINg37VFCErc6QZ8NZQ3kmZaO9IE+jhmHTW
dlfW9z4ObQ5vPAdrHK7Z0ZxKe9tlVX9tj+IdRSPj6bFx9/Q8xvu/f6N0BPwvH5QHJJ61JAEINhfK
L5cHORyuDANEm1XfNeC8ZHo3G0NCSDhpWCsXWujVjGS4XsPndY5dWjYPSjDjyd1quamH5jtfK65N
J04uY7LvLt0Ed40rSb/j6ne3rRhfOs4vJFfGcJ7MfvQbcbPNzfXLL8CuFYk63TGLJLr1nz/qJlZE
1PY8Vt0hxyTVgVezC0xpg2GCZrezrQnETOUGZpdWEJlS6tqNKXuNZc/BBr5WppgZ9jUodduWkMKo
gtU3f45qMd3M+VvgL9M/fAx/qy22/uqnBtNhS9TFBIdoos6PF6g3M3hvLIk5NAP8ZtXyvaxbzBqo
7VdpkT+MCf5ugxnvGr3JvFbJt9Syu99dpfq9+fku1ecMxxbplajDf10gh+nE/GJiSvjpeelrcgDJ
yHlCb8morbd2aejWKxmRAN4n8UMinPlsGGe6fjJGthhYjNegyo/YRK3fvD9/cVlybIF64Q5yuX18
/f79cANbiQFKtpFQ4RXMia5GwSjr20wa3UmW8fvsltTbE6QQWbZ3NHwcNP7iog2FYBm1r0i6b8oy
q3eG5+NUGRt0itZc3MgKeSXbhHcDudJmIvf1N5fj5439y1sqtFXCM83AtR1AoT/94HWapwr7pLlS
jf0xe91LVi3BhqNXp49Ml1UyNjvbKx6qwUm2Xjlf562Cj2C61//+xnZ+nQ1pxpNLEYMAAUCTJfF1
/PgONm4nZ0vxDio/S/ZlMdxJUd/M6XwoQPkQBhkdKpjFq9Qido9mCjl2tuzMtnnO0uQbhN5bDnHj
UHqAWiKWy5uoD/kyi7c64HdahaGPhCZIHtHWfejNkObmYC5FWbCLCxlvkVueWxhjcQ5V8lDk+bu3
oMitePt30vAGNo8LmV0GMT+ue1mGvb/5f3gLPA9Pgs21ZNvWL2/BJEVjL427rBYftRYpL9cLaP+O
+N11M9onlsrGTdsVpIqxyg5n42CbOb9BakBFHTQ3fiTZoSh3rj9b9F7OQGbbO8Rlh5zge2Zn39Fc
ni+NcUqW8pHDfkPsnUdqeoF3WL2iE70KnOx2CYcL0rT2Gd6oFVqSeG2XHDsMFm/MuIt2kMbN34B5
/gyYZTIoPCswuQQtl0exfj79cP8snVsLQHf6+Ru6d44HVqEewFWrYKk2I3LFfRP25Xdmau5D4qaM
09Dom4RGsow3seOB2N4YcSCQlJtgavHUfre1HRSeJpO0Udb72gMhHjlhqlirEvPchx00ZBYSO9RP
5l1pzu4ZfSg8lDxmrO9a+ywatQvcHz4qkVigYNUEHiUxTkGdvnayD3dW6gRbcyamY0nvmoxOMFDk
wJVBtP0f5s6juW007dp/pas33woq5LCYqWpmUiSV4waliJzz8+u/C5LtkWSP3TOqesdczLQtGSRA
4An3fc51yC6CFp4P2Qz04hju7ON4RZKm5LlB79PGQlP5c8kNi8vckdqViroRREQSbtVymFOscMnq
4LsMBjxxHTRwNgM1Dn+FxLwOMf9C0TsdSnrkHpp+JeZa2uiLpO3ZivdwXmj3HvVaki/KujFWcFJD
sF5kWKV9mh+xF+pwX9vSLFBoyHg5LlnHdIdVG/TDmY0aYtoP2Mppnp11unOEsTXfADfX5roZKlv6
NGxAKUZsVKWx50OGMI5RsVjnZbNEM5gvLB1FBuQWi1qJmNYaJbGhAaPdx3sdN/dUxF4yjTpLfRgD
swjcRQlXGZ6+NgPa91bhEgyb80GNrO2P5b421ixAFBJKTOPMs8lkyHJiyqTQtZ66Lno5IfQ/snhC
U6Q/d61KE13z83lVq+yV1LHp1yZUWWV1nWWuMemJwcPmO5Z9I1TisBjLSU8raAlqlYTiLAaTkOEA
KAzZv0xNIWAylfjklba4aryUSExgFxPfED044mJ4LAtdviaR5HhQ6oF9tlDKmeW7Fhin1oumZcQi
liJXznjEyoliUxRfVWZsrCqW2tuWTJC51jTIWsoSoEGBVRz4mpbN7dZ1rtWBqM7KCx+kNIfk5Gdq
tK8607pvfJdkYwwYydSFf7sY0MwfgaCk75XXNZkI1MgumtIw0LZQ1Gz1fq42bb+MGzuBMgPqOEnj
hv5SUcKzAGo+04pCnZKiHs9iC1FG3Jo0hXWwLMWMCkG8pJsPONmJA5v2qoYqgwVX3h/b7FU3pVQb
28SSexSjLjB28KcdSxiW601T4VqH6bAY5Dw7C7WwmNPESNeY+KRFprZHHv0wE6RDTHWJwMWSGlCp
mjcgLdp1mSvqZAAJde0k2qLWUA5bLkx1WxptRJB/WfftmzwK9vjbz7IgaE6Z8LQxaYbIgCTNDl2X
HawfJx0g9tJRzjtFWCeZmvvVoq+EODR1I7oO+uBZxqOFF9fiElLiNf191qGZIeerDa6jVEaZBi0U
V0VvQkxry4A6gowFr+kZsdzGf8TBoV6FvdCnaWoqKym3tY0umfFx5BXeRsqby7ZyqXWgmj2xW21j
JnRHtaAS00IKsm4i5NDdAaru51Y+gKZxarH1M+Hu5FyiKdAIoqurTOooRzf6NRmAGuq12kjv9Dpm
g0RNVVKXKjIkOq0FgpMZ9opJxHy9Dkof7ICkK9lMk3vusVwiWO2Qvu8gTyg/u7dqWuf077tsZsJq
u03K2kGlG3HD1XpHeKHEpOchqPORQHNDnsttmD5zOTgWeh5Be9QgcS0uQMiwb8ho2jo9DhIG1b5P
RtKB5UabKuhx6Ae1e+o1brrEskJhAyUTgSEuYxWW0HZLgE+0dithpDNz0MfLrXkQhvuSnDwtT2Qi
sdMWfX6hop6Bmt+b8zQsmAPcrJcfbVSQh1HGMA4kyj7pBi+D/oCrJBxYlnbkSaxNIjSQA4jQoDPD
M4Hyir801Owo14Wx8pvcHtlBDDxYJ2YsiL11a3jerirIf1XVIlw3FFdnfVkZGGNAUMQZKvGh7sBl
e8YFrmKnQNbDeBH53HKxaqAxDsOLfGBYy109fQhC6yyldQSTmxKh6eQ3RZfAGZFMZW3AgFrYtoDr
gsIPq30YiJFuLIAw1gm6YF1Wzpk71CnmiWaV2jk7BkuNlljXkl1jZj3mPaKv8AsMXjlHhCldMJQA
em0U+aJKwe5EbbtDGjg8qL0NCUA1vF3W5daGPJ3+2BBGr84yRQ72UdXXKzNr7iQjEOcRaz6TXnQk
UASbVlFzjwkJigfZFIeazM50JqW0HWZCSrLrmpLqMBUEr2IhaqJ2j0UfVUNH9XJn+HozLZW4wk4k
S3Sa4CmgrJMMsezkxiXvmjic0wJRFDwMOBd21/XHldm4N3xfaU67IL0PQa2fEt+JXKJoc759qNJ9
BCSTXjTaF12+TaISg3tOsesh8uXqOBWhdA4qiuWsVuCc7b0wNidEmFrPulb3x+hNj5TWG65cnny2
OKrrHtmRFfkrnB/VWaIU7Py1gRnVcaXTOk1v5F6CG+bkqgLaCLgItofjLC+O9bBE5ORXctTPLDkw
F9S9ietoYOYtPb46xi+9vwHP0x0yFF4HnqWuKk1v2AyKp4AS9DRBerTFm8nTzKbhOWxjKNcQ52CE
C6jMpbrTidN+FLgZpxLCgYu+sUYogYYKCFcS6oRc4v7NFNPAIabb084LxFxRZPfGCZP7qE5ZJAdD
du8ao5A/Q7EKGa/eGK5vXQuzStc+e5krlHpkwrc2AplKPUHrN4udSp9blr9KXI+yowLk+edrYOXj
Fo8NMXx1U+c74oPpHzMA/aG3U9WDzC/M1ljkdbCxZLZymTam5BRouqy2n5cKwiw/MEcEuV4DePP6
w0HtrY2K+XLX8PCRyFKJX+3dP25RVBlHumGxPTExSuoft+4KI1lQdzyEecHMTydZ3ZiaE+zp7wWL
HHThlKDRZBJHvuq9bn3/zzTx4xs9ZPlQBp5fg7j98sYzxOTv/jB/qUKeNE/lcPpUNXH9lYY7/ubf
/eEfT3+3luk4FNp+Usu8Kx+fvPTurd59LGa+/LPXYqZzYKvIeti70rhCxq6yaXotZtro2hWHmtq4
oVKAjPKTf2neNco5NsEObFaoI/Gjr5IH6pxswUxHNb5CBL5eguPXffPPAMHf1U1kiqwKhVGqe9wv
mj2Ws97sazIztaIhQlQ6ROaujNi2RgF+51ZvTwPDSknHk4upcLzTvg1uJNs8z9Nm/eaSfflMbyHF
ysse/u0e/+VDUNs0HM22VfbW7z9EabQS5LQAEZyb3OUx6H2wCzJrdpIPCJhnrRqk89wyr+NcuwsH
9Yx+zlWE4W5iKX08CZTotvfaky6Ld3WMxlMdcLaGJMehIUQKcd4HhJ46rC+ZUIdpapvHwhm3yt5d
3SLL8zSGap3/qKT42G4wrGZdck7ItM125k5T421f+qxhK+WpbuwjVmM8/ZFNGlKDNzaP0+PGak4r
JSTZDAyirOTHCCQoQEYYqM2KtXHzGMraYeWVS9uA7Eh7i9BbXFmuWh6yw0KC6RZwXrTLzItO4nwk
7LbOQ4ULPAq9eUF08zSCVcncVkz7Gpmy2a4shW6h3kGX0kVOtxvqgeY3NwVcAuxB5bQigHYJvmhX
CZUKKFvXpvamqIspD3Snves8tkYPrNcJ9wgrrthp9kTJsXkL/RvDlw67Orxt25xdiacDGowM5HPd
aTNk3CJyuKcImcIGyi8KqQUZqHAlJE2O0TBEe9eXJsZYKHK1XFnUrYJDdNAWNOQP/WFMnAjbK11O
jwO21BTIrBNDC8iSsIqJXNOi882rZiAJQDZvSoiGSks/nTnvF9WMH9z6pmXJqjkyHGgqfBwtq8BS
8EJVzMFEBiBCoSnLJZsQsfVMmeUsxBtcNyyv3dBYZinGpzhJ9OnP731tLAe/v/XpWmgYm0dih0p1
/f2tb5IE6YURMCvVFdtWqsyVCPDHxt6wVROFyIcwaKc60lMyjGsUjDkb0zq/zEdIr0QTc5KyGmSD
vmf1VyMdZS61elxilgw6KbHPy1I9r7ti1ciBtShk58wolAsvJKsJTI46aaISwnA1HxF0E3ugbq94
4CARZhRG+asmwndz5xj3M0JTbNSzqkPE6vuTLYVwB190zUTpw53XZLs8TcXGsYjaNKxtovcIBMEx
qDaIiKIzoEt5D4VCHuKQ2tsWMQQS1/YXdT3jR9+AZsgMwQa9BU3+UBnNu8wrfWugYT/uVrWs2RcV
eat8VcY0LJNLIcQiGqPc2EO20XBrwkg2pHMcctoiyXCekT9oL63cuc3l7JYHhVJJdaGJ9DZuok3R
ljPsumSC1JhoO+grUcz+N0PzToUsO6uV7jZMlGeMiQsGl0P2r1Ms96T56McOgwdhmeU6Jh6m1DN4
AVlzmEMu96A2VaRBT/sqeh60kRCAz9GQJaLFXf/BxsKngdnU/QAVZ4JiQAWLoMfSa5fz31fdPy6G
xi+UNh2OKdXgi7U/FGcZFgFODVy7xmPvEFH+n5DTkhOkWfRTp7kPbW2livCWnQ8fIoNIBwN3liXh
YWmbyM3zXRMR8PbzZ8r62AsYPxWIEcvWWafxAT/MaY2FejuVeaYQFcDFC7Y6oWYWsBgP0pvWiuPU
MWRiKzqqeU720OqXsIzlBSDmlSzZD42kHNU+GtwyC3dBIG2zsjky02yZetj2ZVPscsudRyJ8KPLm
OderdRhJHmGUlAWQAEx0Tz2rx0Z2YpgnIfSoyBi22RCd1dGZLtqtazhPlepvPZd2HgtW6NAalkwk
EPsuQKGlO2e21Z+w4T5Nmm4ehIiOnN5Z1o148Fv1MO1kn3ZLMPdc+bFUhlOP/NYA3gXGcXHiFP5a
Gqw73aY4qA6ntpce91Exr4lsVWKESXF2ZiaCv+jTWUIs1q+u/vcDGrVSDbkaul0o8x86hU6cdl6b
UNqFnGFDBI9vKyOlAoMU30S55UTaL4bQj61Jvm26Appt0HVBVWp9+LajrHMNwb5s3DIzTwyEw5hy
tH/5euNau6gdyjDDcKgXv+xK/mDoQI1KqxpZKv+P+vTd4on4GspJPRwSTjjaelWBTK5mPP75/fwd
8Gg8LxtnImQe/LtoZ9+/TcGerJM8hs3cAhEsQcMxqa/MQhBTF8wYCBVrTZ2rSM5WeaQKbnE1+8W3
+l0bZvwMDnUyhZYgi9LvuPQwQ9Gp9zCaFYHCahiiLdH0Rz2BJ+P3G4bKCe6SrYx+0lOD07rSNSJz
/Wj+82uhj33ut/MlHT6qBeBRmUlsJu8Po3VtKXj9LHhtWLe5mQdsiBnaLQRL7N6B3jVrUxMyLT/7
VsudDlOkwmJN+CazvMLm0myXiqc0M9kyD7243DRl4i7s0So+yA2a9QLcRgZTAHiUZ3F8wlc7ZU9n
v10ST3HeoCJEJVVOpMg5s4LqRM6dw9BT8Xejd+z5gnCHVwYeMum5K9ONgWRJAdg0w1vfz/ocq0WW
o+VRRx9Hd2mm8E8i8vN+8Uyw4Rtv+3cXil0q7QqZ1b0Cncv5sKZWusrXYzRwwG9IT2MdNsOisqH3
TVhmobDA9wkOYFyrqq2eDucurMwwH3CRSbQJDLe8E0b7COMFyUyvHvWxfRIm/cYPpHWRaxdhS57F
kBvW1JDSBZg0e53JFxJkiUCFNSQ8fJ0hwlvLaRZ4QD34hY63TG2MP40ac3v6lY+foa7vOo/Ce+UT
U+A9UoFqxmpVesicWi58QQXGsUjinQb1cGkjGievQ/X9wyhxS1hDVsDyNKGuNGmrJoGvGdwTygsl
NtRPLTkDxBDiMXQyGQIaZ76lqh/PWj9rD+VC+Leq0xEWSEHHODRgDOIMiVpMG0N6S5agdkTlTpnl
uaxeANS/yFAUaD7501w6QA5611tXuivUQ1uPbilkk0ElD+F120J9UeCuZK3qrrJOD9d5Kx/ng+9u
DaxK4EDQ/vXilrbexBrccpmEQBRsbgEzMHHEpII0PnV0qFqnQoNmojjHaXpuquQGpDuWKkdoIVam
juhLDbQjPbZaIDG6j3euuAU05ZOglc9dGk92DS6ypy1O9Se/tb36somgh4vYl04RZObzohjqhYqY
/SqWI3keEnUSyYMND0UFwz54YuIMbrujckhvcYhRlHX6CnfMPNYtajFOfxVEPVVbLJm+Ih9lGdW6
tObG10BI9DrSVaGrwzTIXRqyEtudPEAITP9Z0XDrKFIxK5t4i0ztRkMv0/VGOze0aG+yvWoV/x4K
LsuZEavSE+GHieoqISWV6m1MFLMFT97HNBObyr2BbRwpqP4o5GbXB316FPv2XE38w7gbFajyMQF7
U/y01/SE8ukQ03/PBOsOEMan1IHPtcS4wpKDZ0+Hq+I2t4RIPcT49zqT7MiIhqQ7IhhzLI5S9qT5
CUlpEcGEin8t14FCF3PAC0lqy8QSKUFs3S1tHuDgfTV3Ie0Q56bPEl+nUl8HezQ2iJ0HF2mxNlNI
PefzUBsPqA6aghXvVOt6Viaukdkbb0j5qImIL6OSOO4KFgiIvXgoZ6Fpx9tQSRBdKDrRgpnrwsqR
IXlocrK0nKydBnHcLlKbepoUkYkI1Klau103IEA3UeJSalz6jTXs1U6GFMuyMU65jkYofFzRaX1a
9i0m5bYBLWFGFPLhFU1rHzm02gQjhMyTiXMY6BqW/h1GrGiVqHH5mEOqpGOWJ9ciC5QLVgjelDyH
lqaH5Bz1VdBNqzhOSCIske26XTRj66jMEjm9zwMyzZHvCd5MI0fQKGq0fFzusfquboCiqbeNSHJW
Zk6Bo8+lf+63WJCnkHqhU3CN1I3H3mOrWuhy29ZpHqy42bVBZ1613dj0YkYhyJtSr7GuAndYl3Xo
rCnHVzPH9+WVmfredSZG7LvRnlGDqEEJpsRiujod0VRGfYgA11rWzBXLgAKyposOZKqORza2hh3Q
7Ct0MHTdskbctR4teGQoR3A73BkujTogm00jI0ev6SvVEiF/Et5Vnrd8LvMB5oPP5gLU9JHmlsYc
HgH1dHBCYxBxLZ+xs8IyzM5vXg/EZyeIOKwwPVRC5XzEgVWBcuQgQl/QfVqZTfScO865blRX4LGR
kguuFhShnenqV4k3qmLMPZ2ji1xzicSkqcx6l2kQ9ey+DeLbjK7HDI/MllS9a4Cl/ry08mM/CIZZ
qoBnFXKsLbJEo8Sp0eYZ/OaB1vitq0i3oc/BNPSZlAiwt7YVTZScCInW8JdNrDWIIvahXVwkXnOE
AAXqf6Pf6xIIx6o8U6kHz0VsXJWOA8ymrhZ4PbaA4RbCoEmQ0gCrwf3NfI8Iw1a4k1AKn7WabrTo
+p1W5atWTZ4KnWsdJea2qqsLQgFsOo5KftQhw051w50oWLUnzeA8pV64E0GJRb297kGNADP2LroC
+nrYG4xDBdgkxDMnGdRiRtQkhBLDhQGTtCXN/bn0UaHrsvNkRDQDEG0tpMHH1MB4oLXBptG5ADG2
b+6CkzZPTho0+/M01bnYjQ8bQu0m5UixBKtNh+1ZROVxG4T8Y5Dfg0FoqbCWYzAE3uPrlq18WmXz
MksuabM7ZJkUmB4HFW0Z/aaK+AWD1KtZ28jVMulJuScQ95ARFRVxLO/kzi7n1Ff8hQ9ijHZ2hohe
EzsVPG4CzLjRjoumv8uVkOSJESOFAGTaKPpFV5JI7WcnuLdv2JDUrIoCgi+y9gn0srIRRrjrdSfH
SMEeMJHVPTf/jeY054mSlavWTM7GdHJfeJuyNza5SVpQIBuESSiXbWBe+2kVIXDDVV34An2xePR1
5ZHeNz7borlSa+8iA6wx0ZNhIdAoTkhOWMZDjDe5uqVMumti9dQhu6pN2MNZQLQCQWxlzHAeQAxU
1Wdir+/1gXDryGx3Kd9Pa+i0m5Nbuw3vfbm+bgP7DFogVgIsR1m0L3RrW1O2xaBdLjO2t16QnPuG
c+ko4XFcA+gDzDVVleGMjSPPhV+gmIDBb/bhc9zkjy2pVfQl7jK8a5T28lWkdIuioTIQCCIdW2Ln
eUIaNVKhFnds0cpb0RQIqaX0DAheNYENtFFTh9WEW02lqDkP8+ok9Nsrq+OyKGU4cPPCmFc69o16
4EzZalIXMutV6KHFs2xxZ8fduWbRs/S6Z5YtewxpRDB1FAQQ3a5CjV0xgJFCg8FemsjTU/JPfSV8
HAXic5rYi4zaEPv6ElYQBpnC1J/izL+vze5eaR2IPPg9bIU7Aw0A7hDgTVWzySLcrpXdHkeReJKK
tphlIWtK4PirVi/kaeg4e6ntnyKh0i1RL7DFbbq+2sZ2flnq7W3ktdQNTJLY2kG+ziRnzy1+XpgU
hlz458zNPCuCUqaRek8G4AGiHmsEUZF5HsgpHWhoboXwrnXffa6J/PBlNgllUE8jh6klT/JTBUjD
TDGTtdfZ8qzQ8M0E40bZ7E7jJHxKw4F6MjLHiYbz4bBsLEI0B2T/YCvmZC1cJpWlTpgR6omMKh3n
OXGMjY8QlXlWwvlWo38PlHQTcxWWSSalcxpJEQAH9O9aZxkz9pFMYlhcGjmjZAK9yddpmEe9Bn2U
Scasmpnpd1iRknIjMsdHTaPRjqQpOW+DchVbKbWGId3JzQCyQjtUKvuGZdpRVhpb1Q7OcSSvfDUF
z6aXs4R0yVXut/XU05Szquqf7ZCUe6+lSMAVVDl1v3Z3hkoggZ6o5hT5Ew9PpxN2IwOWT4R8BdAi
nqRpzhBbRnetG+0zQvAm5oiaTzQ1nOadca+1ySnARorMhX1h4aKaNwOEitxsHjEfcE1lECatlRKB
KkDujw4Ynb36LAjrx2gU8pJFllwTmsE2pGEcMbqctUCc9izmMzCtsQVyXWjnMrWtte0WyVVNoXrd
KMj/ELXQ+QtC+aqw21N68hpyGmgXJQxKuU32RUmlzGP9N8kKdudy1l1IuSv2qmF5i6JOxLRM9BDj
M+QvqIM+y9UGNtbaUT2shgWcUtQS3COu+uhmjAgm1/NQQ4/I6KINU7CZ4bkkGwmxKFV2CKJCsEjz
4zCZJRluPgwLor4qEoXyuzUMHKlgfisnaudgZ+5zNgSIyBlk4xyEuwK07jKLQAp4dWAfOkFH97aK
2Kj4vdS3SK2Q3uW5oW00wd51AoqknCREMRIFkDvmLBr0dILzNmfJzklpgeIt+AKvS6uup3nVnMex
cYdQdNJoAHMpAEd3pJbm+8pjSJNrFnqmbMF9hLsu2/4wGxCSTRUnOi9zEB6tb8kTKm4KezfNmCiC
QMABCEFkuFexS2VCUby1bZ9E3sASQBVbugjlNAYVuq9KVg1Vg+FKDwHpRAFbh16WWSL7+Y6NfDQp
6dJP4lF7yuQEssP1bqwh6+YSxWSe7eAuzfxnN0nqI+EW1Lkt+bkPjccwUY+g90OS68QSI98D+Rx0
STCXQClC4uOwske9id3P8CGl0DAyKplhys0ODZPWAsryYqoVWjcmS2/LoZ5inyHMwHaQmaHug3hb
LCzPS9YW6PcbOi5AXhyclknDWsQp9UVhsa0gJqXa5B3n0ZRVsRYKjBUVDYeAg7TxvDxe+1LZL7FX
yTdtyJfh6CKaQwQSO/aK/TGdtn4lEn/Jxp6woQCqQiZTXIidlTnU1UTKDcY9esZ6zT+r9UfVcq2F
ZXbBMgSjtkKdu7Wh5tm1VR7lqt6tJFnftDGxIIn3NG7claGUpohr0Calyo3c2sY0GzxrFjaWciWT
rzP2c9COKWINjFYsrB4SaFR5zlHusDJU2IIsPUvPiG6XYF5LOYuEKGtYRigtYE+GMmfU56SiRomj
VVJNNgJlbicTBDbZA6hhW2zV7NYzWbGNrOA+5dbyortemGSR1gGxdLV/S8wq2g1FPZdSwnqsoaCS
JAZlIvob7numK9u4zjDZTkyWaIsK495ULUCVYha+E2W7L/H0LK3m1pccsK2d+VxboTOJUGHQRSqy
RW4AUMGktqSjMJZIqzURFd20wXG6G0IzxFQGsUK3JdJPmB7yMmFvq1lTty8QE3lDzt5Sy6dVZ0fT
MEtISNAHfzuWW6Y89PUCH3I0l3qVyo5L2nzs+9FUSfoavbdwT+y86zZomeLD1i9QdaiYEeTGqDdy
12wSxZ4KttC70Vi5g3NZHOWhRXqYqT05SqHNwW5VMykCKaplN1mLzSBH3JjK1gVASXMyKkpeNJ2F
KKk3SwPRJbybk/VrkbDUisWw0EcSiUV61RQa0Dkp0Q7uMRYNddJPwbSQIhawA7CBZnWGQRiiY63q
Whl2GqZhIsnq6sjNkafYOO+GSVgQGhZalXImlxk41tBu5h5GNyuCZYzXC0YujtTjIckTbaL7BoTc
2pqTBumuQa860zpy5LnjEJ9il+ztA0lr4XLVITomV2MxjmtwSn/mBJd8g78YZIUikR3YpHQSIwRM
fa2vMdPvrIYYsLxI1r2AVJw0cK9D8rGaWymkkaypWBot9ICzccO5yQqj3Rhm18xyE7oITc/7lzwS
37GlyzIIjux8E2d1vIo8WSxsgbgXG/UUOg6r7EwdWEWz73A7lTjBjHk9jF13b2rhvE0Sa54SIjX3
ZCOeSkOos59qZFAvhGjWnXNIGH29GnpwQTm28XFcBdRaytz4boN3T5Pafa/U9wVaXjJhWev1ORIm
fJS8n5bgPE+Di15GS0eBsSP6CjEVVbxmU2Ep7zoLRwt6uS65Jtermrns04ig87Vl4fsa4ORRX+s4
+V1XCX1ey2U99z3pKkz7pzJnRu8rBQd9jMzTl8UUpQug6Zinpq0Jy1PMZ8TVJgZ0y1v6mtyumAUe
1KxGvB3mBOYl5s4xmmyukl3zMCBf3IMqhsjuOxBnyKtapzVyHZHnp26qhsdpoZwWoT1saRgBD5eU
tSMkxHxdop/0uQKhs5KqpcURZ1VT3LiSbpFV5bFXqbt8Jst9vMtS7kAFMu9MAlfsSvEzLtgtTmQo
LRZKBg/i8S/q4N+Vn5FlABq2sQKMqomPQcSNXqEoNJixzUw8SJ417zClzzI9Zohz7fOfF7s/djaQ
h+BnAdyNOsSmxfGhs2FHjYiEiXg+EN7CcvR9l1jktMjHXXfYJ9W6z/vTJvjawfk/k/K8VfL8c/mU
7e+Sp+pF0PNN4PMq6fn2x/9M7/NGGvSd4Oeb9mWUAx3j7K7Ps//ul76Kan58oL+nIFJs06Al+k4/
9PKhXvRLPztGfIcWunl8+sefun6ga9iPLbRCr68//4iz1PvyY/sAw+MYHMLNw/u8uTb/7ux/fmLf
i6q+P87PPvirsmr9+I8/x/AKAiA+d/LqwQiux1DFvf/mrBUVR6eMn8lAQvA/Oe2HrEnrUYNGSGX6
Vv5Fv+XvnfSHI7z5xjWyZWixkf+MEY8XPa735z6GykO8Hv+HFz/+n1yCu0cSjmZBVZfBQ/3uEsBj
ff1eXpUE3x6h/+S2BweEnNFCl/F6lu9vAOfAMh3FNGnUv75ob/1eFwGQkPM374QPF/LNnWAcoOjE
g6mYr48+Z/nmTgB+pKoOermvd8L/6mH4cAJvxgDNHp2YnxsDzIPRs41CkdN7c/aKcqDazMTa+Pe/
13fPcP1RNvofD/syI5wDhBil8cvrw8mbB/IocrHl1zf6jcZ9HEGj9/5z37lxgBKLQVDRfnT21sF4
X0ESfxkH+Y3f7w4YEQWfvwjMb1xM1IEvL4aT9/c/HW/mCP3LGPj7zQMKupjPXgTzANoBLxvM9/h6
PwQq2oGs2ziaR+nZ7zUIqD+ImPsvRgGEoRp20h/fAuYBnlT87qiCXl6vE85vNBiwcBvV3J8bDHTW
Q5qt6Ux2r6+Pz4HMAtFAcva73QIawBE0YZ87e+0AXQtqaVRAPz57JFlAOZgrvv74N3sOXlVan70I
GsOcBkry21m+HQq1kRCJFE/9XS+CYqv66yT1iSUx8BvmexPvww8vgsqamDEHwevv9hxw/372KVAP
UMczqUJWeXl9mAu1A3u8NfCvvK4Xfru50EC2+NlrIOP8IXxQ1hlT3t79+gHMUrYJYzLG7/Xs6wrq
2M+etnLA9EdbFMrBy4uzfH/23F6qRlDF73b2r+DbTw18msMO0BpXEiOUh9d32wBsiASZGP+aGn+v
O+Ab2utzl8E6gD/FdRjLae+/fIVNwouT5Pc77+/Ng//F+g9TBUP61xH//bDHzaFpsGgYXF5f/0ER
8G8sEr8VU6d+ED++lFGDp+qN9/KXv/C11vj9Ab7UEMdC4Vgxe/eL50P+9Hro10rC+Od/vqsxvNQ5
3/zwa93z5X2+/PMvJ/j9W797r69n9fUvV8FTeVc++EDaqMAOXz7mWML+x59/3YMwEMHbUtfLzPav
D/KPP999zDcj38+O+9PcpH/vVP32RP3s2D8Bcn/6yEl+l74H+b3Ocp+9HvNkBARKp1ly98Fb+2U7
8dk3WIDniwPp8il9EsHdH8vxT3dvv1bldef62ffZUsVvkncHfl0HfvrAgdd8oKx/6TV8+shZco+p
eXj3oV/ruZ899G58rp6qt0fGKTQ6OD575OPg6THJ0ndF6C/1188e+q/8473xZV//2QOfN9XDXfru
On/ZLn76yOV4BCKP/orr7I+/HgPv6eslfunLvNZkP/suF8lHzv+Xhs9nDzw+lXX27hO/FtM+e+Ad
ATPVu0vxZXn62QNf3sXx0x+P/++vrHofffelFPrZ478QU9/dKd9WVZ8+NM968GEQ/xfA4KczxI/m
128NyO9n3a+NxR/9s/dLivE3HuKnu/Kf/x8AAP//</cx:binary>
              </cx:geoCache>
            </cx:geography>
          </cx:layoutPr>
        </cx:series>
      </cx:plotAreaRegion>
    </cx:plotArea>
    <cx:legend pos="r" align="min" overlay="0"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endParaRPr lang="it-IT" sz="900" b="0" i="0" u="none" strike="noStrike" baseline="0">
            <a:solidFill>
              <a:sysClr val="windowText" lastClr="000000">
                <a:lumMod val="65000"/>
                <a:lumOff val="35000"/>
              </a:sysClr>
            </a:solidFill>
            <a:latin typeface="Calibri" panose="020F0502020204030204"/>
          </a:endParaRPr>
        </a:p>
      </cx:txPr>
    </cx:legend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_xlchart.v5.1</cx:f>
        <cx:nf>_xlchart.v5.0</cx:nf>
      </cx:strDim>
      <cx:numDim type="colorVal">
        <cx:f>_xlchart.v5.3</cx:f>
        <cx:nf>_xlchart.v5.2</cx:nf>
      </cx:numDim>
    </cx:data>
  </cx:chartData>
  <cx:chart>
    <cx:title pos="t" align="ctr" overlay="0">
      <cx:tx>
        <cx:txData>
          <cx:v>Aziende agricole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it-IT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Aziende agricole</a:t>
          </a:r>
        </a:p>
      </cx:txPr>
    </cx:title>
    <cx:plotArea>
      <cx:plotAreaRegion>
        <cx:series layoutId="regionMap" uniqueId="{9085088B-9C2E-42D4-8308-BFDE1A1D6511}">
          <cx:tx>
            <cx:txData>
              <cx:f>_xlchart.v5.2</cx:f>
              <cx:v>%</cx:v>
            </cx:txData>
          </cx:tx>
          <cx:dataId val="0"/>
          <cx:layoutPr>
            <cx:geography cultureLanguage="it-IT" cultureRegion="IT" attribution="Con tecnologia Bing">
              <cx:geoCache provider="{E9337A44-BEBE-4D9F-B70C-5C5E7DAFC167}">
                <cx:binary>1Hvrkp041uWrOPxn/gxZEpKQ6OjqiBZwLnlPO52+/CGO7TQIEBcJAeKNvueYF5udlU5XOjurqzrG
MdE+4bANQiC0tPdee23x90/L3z41twfzYtFNa//2afn1ZTmO/d9++cV+Km/1wR5p9cl0tvsyHn3q
9C/dly/q0+0vn81hVm3xS4gw/eVTeTDj7fLyH3+HuxW33Wn36TCqrr1yt8a/urWuGe2/aXu26cXh
s1Ztquxo1KcR//oy06pRh+BVpw9Fe3j54rYd1eivfX/768vvrn354pend/yXp79oYICj+wx9KT1i
IRGEhmF8/3v5ouna4mszxkeIYsQI5w/PPD9o6Hc/nhd/YTy/jebw+bO5tRZe67d//7X/d+9w13wE
tz56+eJT59rxbhoLmNFfX+7HA0zDyxfKdsl9S9Ldvcb++rf3/uV7BP7x9ycnYCaenHkE0tNp+7Om
f8FoY5RrVHBz296u6vBie3f0I6GKjnBE4CfEPVIAyWOoCEAlmIgE+x6q/3hYzyP2B7d5AtzGHN0c
bX8y4C7Vre7a8fZh3n6AWbEjFCEG/iF6Dit+FIO9hRgLdP8jD4++t66/MqDnUfq95xNg7hr+y2H5
A1t/7Oq+u+Q/dXUEXB1jDAl6P+n4e/sJwbzuGh4wgeb7R99j8uB6/ng4zyPy0O+7of+Xe7KbQ9Pc
vvj8v/7Z2fHwy93R//mfh+MfayWcIMAEk29m8Mij8SMiopjDX/et6ImVfDfKB7Ces93ngXnS/Ym9
3Bx9Pvrnf7nBfDdkIAmnnf54MJ9/aNBhR1GIIo5IeA9C+J3RxEc8inEUxewrRE9owl8a0fPwPOr6
3Xvev+bPhsxhVd2/W6L/IWvDR7FAUcQxepa1hQBLJLjATyzm9M+G8QdQ3Hd7CsNh/dlQUIUzP9Q6
6BElBMyD4OdwEEcxFQTxOH6A/j6UnP75OP4AiIeOT6FQxU8GxdnBQIL1MC3POe3/0CLIEaEMEcbo
c0hgcoRpSEIRsm/Nj4P7nw/neUAe+j3B4+70TwbItbmbj7YL/tmM3Yt/flbFj0QnOqIUUy44OKRH
ER7Sy1BgEZO784/x+A9H8zw4z97kCVLXBqL8zxbn7zLM8UeGEwjyjGDOyFfjEU9REpQBawYD++33
hBn/+XCex+eh3xNI4PTPZjud/XT4oaoMOaIsZpFAz8YVMBtMmIhR/Lw3u/7z8TyPyLeOTyC5O/+T
YfJGf/yxoT48iiMWgRj2PQPG4RGNEXAx9sSF/fkAnsfgod8TCO5O/2QQ/POjcev6I/1UeBSGnMYQ
x++j+BM/RY7EXfgn4muu8sRP/YXxPA/Jt45PMIHzPxkkZ12j7I8M7PgoEjSEP/hbaHgc30FdjkFf
jjgg9Ti+//k4nkfiod8TIOD0TwZEctD9of2huQg6AqGECUTp99GbHglKQYskT8zhrwzheRR+7/kE
h7uGnwyIS1f8WJUeQWoOSSGYxbM+KjqKcExjzCArvPs9MYw/H87zkDz0ewLI3emfDBB5sFDqghLa
4cFl/IDsEEGQBrIE8fveTT1JQ6IjJDAlIKk8PPM+Uf9rY3kekcd9n6ACTT8ZKMmhOfxYPkViqJBw
EKliYE93v3+BhFAeMfBb93byREL5KwN6Hpffez5BBRp+MlReq093VeGHNfv/bieEHzHBARXGnsYQ
DCo9J0847l8YwPMgfOv4BAM4/7NhAIL77Y8tySPwRgzE2wdt93uWC3ZDCMYQQO7tBj2xjNd/YUB/
AMq3nk9RgYb/37D8cZ3+23aGFGJE9ts+iEel+n/f+tuLwx6NJ12/ctNnDeietu4///oSx/jOS33b
X3F3k+9Y7aOSxb/0uj3YEW6Bj4Aqx2FMWExJBHrlyxfz7V2LuItQnEPBmFIRcxoBW2s7M5awRwM4
A2HQjXFy13KHuO3cb030CLg1iUHpB3Xz7tbftqFcdo0vuvbbfHw9ftE6fdmpdrS/voRo199fdfd6
d88mECFZzDEXoAcJeE7/6fAKdrrAxfh/d0wP6xiLUJZqnE8qjg7ETv4i5Mtx7WydPZqbZ54Gk3d3
w0cPDJGIYB3flcJRHAkc3w3o0QOLlRdDP8ZIFqaxhdTF8KrGfN7bgUzSan5KQt0koq60nNpqr9sw
mReNz7iPiq2pCn9sR43e0aEaE2sCshEGjb20E0ZZIKpRamqWQ9+HYovW/M241liua2Qz3OT0pp5m
vc+nNyB7XaDac5l7jmVV1/0lN5xJ7aZqXwSryeoY2cSFWT4O1WvHhlyOU+BuSrva17AJxGDZzzrl
y+yunQ/zDBdxIGOlZlmayKcBWzPVREVi17aTvln6jSjnVkZ88amt2nDnu0ElXs870o9UVouopRur
U0zNVbO0U9JWNJKBwuyk1tOQDLRj0q5Mt0kHpbtTpsto2zsqucvDvRDNeDLFdEmUHVAv84V+FLWx
ZdKaAm1DmPJTrjS+DC1+59qhkw1eop2lDXlLujje5EZNkyQjCd4CQNWGqma5DjQ327Xk7HiM3LwL
WaUT4RRO4qg0+35Yp1sC2E8ywCM682L1Z2MUNNe6G0q4JuiOR4r6Ez5hc2x57Td8qtdUVJVTCZ7r
Ja0jEx/PtDLplA8bzdeEemsaScIFJ/OqeRq3Ya7hbDfujdFdxnCV2nilSQ1Xn1RImW3r2fIKDK1I
g4Cx131R+HTWA01sv84f6dx1Z1Z30U65tT5E9bBe8WDhFybwOk8WjOddS1m1i1DUnYTrVMu8msOT
gjVdakNDtrmtwq3qo2o7OdKluR7PTdixWmrM3go0tbLUiL2lkxLJshbxJam6S7zCdMb10JzY0K+Z
jYUosrJe9m3I8GbMvUVpiwrZuOYTi4NllbUv9qJRS1Lic4FmlZY6Do6jka27LhDzhyJeeUJbc6lI
tcho9m1Go8rIIZxgeOtMTuISXXn+Ci9dLG09beqmsQnWN7kI5l3phykdCbtCgnubkODQjfnOxe2H
QNFahtV8li8iFdHCU0/ynVnWDzQCmyzpWskqbuusrMI0jqNJRiVuwPgasD12s5Bgwyk9RgTs1rZd
uiIyb8vJhTKOmlfYs1zJkcf0PJic2ihXvKEgdaaeLqiRuirsboATTeJ6LU7Q2tpXyhovi4L3qQp6
dj6LGSVDsPhkDNpcmkV0G8KCtCOrnzJtRiKraamvcRn5L7Oa6l0nxlJWvO+zuOHTljdsyMKc41d5
0K7nC5vHC7rSjDcdvFrVqR1twLoivg57k9d423GzTlL5yWyrJiy2GNMua7S/Gm3dnhc+rjfRQJtj
UuDpzK1L944HzW4Ev7aPWncW9azcVbFXJ6adg4SXS/vFFeuS1INrz4ip3KZ3fQNTG8ZfVhKFm6Hu
02FU/J1FpNm23KFkciadmaM7r3oly2UpL8moiaRBjdJGT3kSx315DhvUJp3A4qlTMXblWa3rRlZR
k7BG0S3q4UgJv24sdyoj87SctiW6jnSpN0Y0SUPQnAxlN6c+/6z8olJbd1SSAjxQrML2WMC+x3QB
nyzHgaCUB+h1H9spE7Oe5Liq67G3JGOqr+VIcSGLCNyaMETf0tYdVkRPl7Du99p2N7WfqoMRkc/Q
RA9xJXgSay1kE8EUI9tfDy0vmCxi0rdpHlidDWwY90E97Nd2HbJRqel4LSp7MWMXv6nDhieRjbqk
BHK1FVXL9mQ27S4XtZdDiy/qWLfp4AuX9CHdCd1EUqlapP2AD4vueLIobt+P43yFRrDFfAxee1xX
WYC5Tty8kmSM6Zogk/vTcW2Piwn2b/Y+34XRkK2rvkHr4PdGjPlbNQ3lF0GaMDVTHG20M3HWds3w
Li4xOoaVzt6vhk9Z6Gi06QzzJ1SzYU4nVcRywM1wLgpSpwr8XVoXXmUsGPyJIKPZTbV3HVyz1JtB
YbfvkQleockjOcbG82zxRGWog8dUaFXbyNbDRzwQvEgXhW15XFUlvTIdGFtR1KuWw1SNFxXy+DzS
nh1YtLJUr0uTzlXwXjdTsas8e9eyGZbkygc5haLacXdwy+TTiGC7od6cj1YgWWIV7/xaO4lYoY7B
pPXrPHDF2bJGFRj9tAkB/bNQdEGi0Mhkzk33qZvoKyqW8GqZ0XDDPBgsqivJ4upD0EWfHdIfBted
BFHdSl4zdzqWekdGIa44LWegh2xIuorkWROOUYINM3I2bNkYZ8JjQ+wi51WdOm3Pwq5hOwcvnIam
aT8uPcqTCq9Z45tWjk3VbaLGVuBb+qxTQZ4wPzvZrcvHHvvphKq53BS06hPbRaeeYHW65r7Jhmkc
k2laddIWg0gZjs9nVuwLmN5UzMZuOMqXTUsirCVap+aVp034ugh9flHj9TBz31z6sJ1vOEyknKLR
n0ZdF+1RZe1mLkWUWFGqJAhysfEclR+wU7X0ocdpw5i5ipz3abtA3PXEsCRYmU16V3kvZwqEQJXW
Z92ST+d1HgIJmc5U01yF9bomUUjFycKwuK5z3m6iutp2xke3eq5fEYYTIDIpEJ9XHWq7bKoDntal
qJKos0HihJ0lNq4/mI6qU4iASU3D4qYZe7pnvBi97IeCJnrIY3AMqxRsqZNQNfimXr19X6uohJg5
KHTD53g7xKySSg/jLqdG7xGd+T4A5y0XFjcpRriUnc1ZwoqZnuFq4Mdi4lYWTdgleaiHjVj4W9UY
lOZ0ZGmR5+Chxpp/XHS/rV3fnisqUDK20ZazNZdEq0LOELVZEdZgpSTA141lLJ0LUaVD3vZJb124
DQNXb0LO5pTSaHgTzeCgGO/bnQKqs8k5kCG3KiaBD9gTPgTAPxyJtwyC1x63oZJE1dHVNKH1yhk3
S1gi0cnI2JfW9zbtm66UpAkY2HOoCzmIKXey72GFMt1tQ4VULOs6Ds7H3qz7lnc4waphJzMlZpXd
WE+7sWQDk9QO/GQyDGzNWPBROe7fOIPaXdeSrerynKeVndr9WDq/w+CjEmTnzTjHxW62dfNlpRNE
LEeKtA2a/nWJx/p4DoV4z4SulAxnHu3aSYcfpwXcgreajrJZXXRu2vzj0kW1xME6pqKrgo++seU7
ZKxJGudxL5cp5DrrMOb7sIHQJkNbTMcFNdPZEjQjxF3tJanj6riHlCmxXKPEWhVmltDbpVncpg35
9InREeg9uOftam1/zCpPt2XchVLA7rSEzDOV4MDmK1W1TklbKra1PsayoU41sockKhV+rrKiLYvt
FKxOAMTKpD0KW6n79kphbTd9vC4ZDf3wrqKWyJAbAhBUgd+psqhOG9Pbyzbu/MlYGW73M69wyoDi
v5+oHjeh9fUxXqjb6sHOANO6wPvr17GYIyox6qJVYreG+xySFBHOyzln3N1049LCKodFvy1VcJir
cD0JBL5pyiJ6p8MmBOeNNbuorXN7R9cZycloCAO4KMyBVTW+aDrd7QuyfMjbmlzR0bELUrkZ7JSM
dzaR79Ec8MvFt0varuVnUa8mGbmySedb1UnbOFiGkFHUida6fNcgu1yrfKj24FXFu87Fwa2JanAa
bgk+lq0aEmq8vw7ihiRLHvlkYIKdudkEiRYrkiFy000Z6SLtaF7u8GKHNLLLRTkxuVYh3tSu7GTM
gdUvudqZkF7nfnxniz500gUNVon1opCswTTrhtg6oHV9mQnku711ucoK78tdB/M6xnWbRGSZdeZQ
j47bKjafwMuWSd9psy8oCd5MeK1f9XksTnPE7NtlQtFmbmu/jTlzt47hRnZYzUDDHWXJYGZwr6qA
0MJnMhzn89jsB73aSEahKRO6NPnl5KtoW8K7HpO5BVZL1jA/Cy2rU18roFit+jKP2GyWZSoTFbVl
RhebrymZwKW5sCy/uFGvr4uqmfdDMG8asYqzsHb5q7aElMwR1uwxpMxbXDbLuQtKfUy7prkeXGVO
dUzKLwuau7Rvvb9cRjdIHiPxRtB5kW1T3UQkGC/ZoOvN1Hd0lnFIfbbA0r4RpAeP4YbTDvcO4nLQ
pGEwFjCFEJPXidBt35Epg9y8vC7beUyGtqdZ2BizHe3JJFCeefCakmlYr4Z/GZ2CrId3UTb5Jjy1
zpg07IYrwsuTCeL3jTN1LZEz80bMId2QgZ6Aw28SFKk0rMdW0tpBatHnPOtdnQRq+IzX4k1Do3Er
ljzPKMpVWkXLJojKUUKadxZW63mBygU8OayUJg9ercAe1jbIRnzIY7rsS4jCEgnxDqkWJcq3t7Ro
k6Cb3qrSfwrQ3CbCoi8sfz3hIdw43nowd7QnwUmwDq/YCNlOO/Fzv4Y86ecpymaHhyRm42Ze5pMG
F28tWSRdRJtUPd/x0J5r29aJDdbtSKsbX6zVruibJSmmNYLZmsOEDz3E88k2V6ZVZ2aJ4hSzKV3u
2JA3k5emb0YJLDBK1pnptNWulPVMjnUUXLR5rZPVLETqkSCJbD3KQVVf8qJ6Wwrst/AdEk/nAdJA
UdQmoVAJ1mY65Q1Ed85a4ORLGXwQXvnjPFdW+gXymgjP23HpTnK1uE94XNmp9w7sdzR8F/fxthXT
IgMd48QYe9JHrD+bQ9Il2LX2sonnZl9CTvIFHOO0B141vBZrB3qF7aeElbHLmJ0LWJr9mgI1LLJp
KDKh2bQpMITWZSHVRgtvd7AEFqAA0QAhxs9vqOd5JfuyRanuzCCRYd1mdhAPIQ2b0txrfuHWtoDl
WKo3Sx5sGMf6ODdFVgMruDK8BprfThD2OHBPwpsEtj+JNzqPO1lW7SJxGydVDLPghjqZ2vAkxlOX
FL3+LCpbZBQH8xY24KiNAZjeV2OZg7DR7HuSH2uhi6yphkrGoHYd52N9yquWylqB4jTlprksymFr
BnBfuFEw0GVmScHGQlYlmbNmGjysCXRWQ8DeaaBfTZEnsI30Td4LfqIqcwveUxyTvDnGBL+Pgxyc
nB5Oi7WGbEoH6mQpMDsXsw1OBx/IgQYM1qAp96rpPywTkUHV1Jsa52vSde2cdc2cpzYiXS0HqMmk
VVXgBJZUe5dOsoSrITyzMZ/ObGHjBKSc6k3YInsODFlkrSo3OYXM1Uf5ckxDizZDBGH88QdZX9XA
ey3yU9d7o4ry61dx3w7/cd1p+PPbF1q/n7z7qO73o7OHr/H+7VXb2+6ufmefXnSnKX+7Fwzmq8Z8
p+N+dwBZA3xc90hU/gPZ+P7jvj9o/E5T/u7jj4d6zW+aMgZ1/48V5YePRx7JyXcdvorJd5oxaCWw
++i3WlkEO5PuxeS7IjOLOIjFKEaMRxi25T+IyfwIto2FiIdQ8ITdstHvYjJhR7BdGRY1qFsxuVOo
/xMxGR7xWNt9EJNhOwKCIh6noGc/1nafEZOjeMZJM4Zkt4aVTUqGy7NHk/N1ET0WsDEOQUD/7rGw
QYgz2GsK+x3CEIchzNbjx4ZU14aCAin7fLTrm34GKWCvA9GDfJhXsUunyVbRaZf7vj+vKtHxi3XO
MZM1pe1wUrUBM2B6EO42ZDKCZLnleEmAwqt1T/PZZD3M7WdchDhPqxqE66QzQEQ3VcM9ei+aDpFd
H5uhP0ZW6S5lpOrbjA8TKJx1nZOTvtZWyaoP+7dF4fznYKrIkKwWqbSoUTxAXmynd1NdldNmpmoN
kzAuZ3NZedS/jqqqztNp7tfoGMjBqCWzTU72zRrTdyxwa7ENRFR6GBqo0eChBOUEFEdQAEBEVjiU
Qx1NVQIJXkBKGft6rpKlhpiQ4tUoflJOU2SadOSNASHQGDrvx1wv+pWNVR6mXTHFW42du6pKjC/C
ohAlBHKK3muNLoJhKW0arMV81ivbbkD9noAzkZm/0622VLLO0u4yn3mnN03TLcFrS4gn2TgT15yC
Ro/uCH21VMB6cP1+xm30dkFBnrWhiWgCiVX/XvTCXKBWzB+dhRgnGatFnuZqhRftZhX34Op9qD+i
zuo5owODl25IWVZSBCEWoBvqEIPIEMB5Q8o4dYEGRqQGVHO5+mIuIKckr6e85mxD2ob0SR4VY1b0
dMxWNzdkkEEdD+5SeT9Nr60W8Mw80sN7xLoyiQbv24RA+lLLYuHrcaXG7ry2NqDHotPqmlPgmhvQ
Ouc28zavPiE9DkIuamAqq4MmjLYLgZQvGdYVJHPpdVuD9D6FzVomq1hJfmGqYJo/C2IWTI7jeKja
VdJiRf2xR053m5FaB6oV0AN7qVHXv0dTBf+tAwrYT3SgdjOqJoQseOKq6y7g0R6EfpND/pAFPM7N
ZW0xqS8H4sZ6C/F26dskXNqy2o4jgfWFmUb2ahlMUPSy813r5nQOQzJfItA1qze6D8vmlMGyh1UY
1XdXyw5ZB8zl60mxYjXtljis6rREMdw5XxfO69TUIrIkafpCgHKA55xN650YVrg9A6ki+kCLAGR9
X+gIMjYelcFbM5Qwa2s5wWomau3fT2qKSBYMszYSdBx465ZYaCz6Xly1PQQ16SY72PdQL6AgMEYg
bIKldCABCD4umfNF3CYtpHVGBs6MCGTgBddvpsaAqaB+8VVCXQdEm4+lqS8hwev1Ncij2mZGK/Ab
oInBgqxiKAMBd63staJDoPaDryoPOiQR/FMYxRVPsQHhAgoLoHaNNlBfGoPjV2PY9ex92YpVVq7D
44ZhfFzXkE8ExSpuSEXreDMzS6+LQfHzzmF0NvhmVxag6SElFxSGSTkYELsmDxUlzLfK8n0DkiOo
EHnVSxy5zVqwN8SDjMAKwGpsoegzNEUyTo5fxkXXXA4MgdijhUIyWtVyQoBU3EyrcFATCwPFr0BU
vG6J/jJ0kCTJTi1si5oR7906tbFslYPpV+QcyP3YJENM59ctBk/YqLD7HOocy3pB0RWkr7t6UWYD
ku/bCWiZbNuSpm7FN73objUAfcaHcUhLinfBMtutH/p8z1v3sR31BYFtcVk4zmWK8uB1UMWVnC33
aXyHTOwHOQZiODY+TqFw8GZW47YfUbkBkaBMhJr52WTzEdbDtHUGaJ5XOIstVjJy3TlvW/CsQvAe
svBCncdVeSM0yRQFCa0pQhAwOpGDRqD6d7jAJKnrm5aCWgu7IhOECxCIxDZC5QBlM5NCDk33Ph42
jclPV1BYJKUQDIhbT4rONsCKV72leQMrhIwnZGzAgbnqFUSvOTUdmGtB9XHYgwutVrEBN8Xertxf
kyYS0qFi+MKt2zHunVTdeprn04d+DbrEtJAMDQOoNmEUgW5QzwIKBsbIwpGtU5FcY5GSzqVFSD7D
5ts9UN1dq0Iie6v9+7yGOnWSlwBLOSNQH1C76XFwGlbFNYmrDcT6VZrYV3JdDEh/uYCKW+pVVdZQ
uCvdBk1EXA0oBo2BjMMZLaLjom7jc5dDCaqf5qTUsHry2L2dJn6FqjKQzqrTMWa7SbQWamfFeahy
cNVLrBNQYbdF76uM1KHfY+bfgeucE8TqjRnbYbliIJkmQd2qfdDHH6vJLrOkIyhDCZ0itEoEvlCC
Hc1XsVgwyChizdjcXGGzBlVajGiQZrTjlCzCt4cZ9MtVBj3XQdovU5OplYG+WA3TkPVRM28n3LLd
3EbVG49yqAO7pRAwyWZWStKoeBf7tQArWEHDCEC97dMydPWxyZf+uh05PsSDLj7EQQ+5YcRNXGfY
96fgJfyFsVD8ANlavOOixcd0rdtDmVuDN7r0a+p0VY+Z72G2FlOkBWf1rojqXEtTkb7K3BCKa9u7
oIKcZy6hErzSILNz3GU5xIazsqgb8IPFWqRomez7pRzxzqCSf+ijcMg62Ex8VQNThJBQT9MmWnx0
4XB8QGxoMlEElEAC2jU1lMSKLvrI6njEp/EI3aRwRYGkvtuPJ7mY+m0fTU7Oo4uSYg3KiwEXy5d4
UFBE7LoaJHwfqLdM9GtSh3kVgQTT1UXqMLNI1vkQqozmJJogi8nLEtSlxgPgQN/eoqoZz0HOnV3S
hlD72bSoRleFHpc5DVALLx3OeZBCoSg412sZAb3qDd+6qSWwT8CUFzrAdpuDxPkxRlB8WNGMjkVd
QzmKFyQzdhzTpiirJokW7SEEVqDpNer/MnceXXLjiJb+Q8N3QAOazSzI8JFWqZSU2uDI0gAkQAAk
Af76d5mqnlaputTTizGbPN1ZqWAEDcy9370hRgyz6YjVREEfM0XNUPppjaFxwaG6DaMCqkQzwzCR
3KgD1Xx8Gke/niL81lU5k+GZtC7aqdBgL+Xrev4S5tQfY9OFH0YFCxSjnxBrNSSuGaHoTM2pll3y
wUzpvOf9ZKNDPQeF+XsRvSfYUesAw8sv2nkd9fLpfynmBrSEKMlsTn8Wyg2GwONP+rg2MBAwnQ7V
qz6+jg4b5DCMH1uRwDPFWHmyY9Sdfy+Nu1jMZ6un4W+lcUccttliG29/COJi0nLf9RmM7ELW4W3H
J3JJzbTeNTAU+l1QdC3Z16zvv4y5gVH4KnXnxTzcra44TFKzY8Y1pJlmnQwe7RjOwBsbaKym6rRj
x3+lXTe0UOKchXHBTkAWip1TIi+LALb2qsEGvMrUTi3NN0yfJixflelscfriG2wg/l6UbojyWOM2
ejqt4Sx+lqIhU3QlN627MMGDA2Rg+2zjOJirVwW6M6S72rqzhz5a4pcCmxr5LZEsJRVE2mK6zulq
IRIXyztFwiQ5qD5NNQTwQMEcyph9yucxv411FmLpIuY32D2SplyDbDkSNmNDlrv6H1KwT1Y5lK8y
8EJC4Av5lDff057glu56H32ss5DC9k9rXhFfxEBStFoOP5TbeSHFUQ11PpWpy/PdDBmyAtLjP6sl
Ut2h4A00UZ1G7j5dgjy+8Dpv9Ql4g1hK19Uyu0KKfhR2bWjpeCH1Uc86uzRh3L9Fhi2pGtGby8Rj
dxl60ZVG5t1eZN0XNdpw3K02nG+oLIKgwqHGR9ACy6WjwAUKHYt91EJz5ITXQSnqJTysiWG8imcM
6jIYQ1lGre98NbG5TiBYSVbfN7j8cIxUmle+w5a8pBH8qzgZ+/YYTVm0Y7gzT3FGP5lZ+jdtaiHA
LEtnKDp+MlslVonbhQ3B2WKkvpmaqammuX3H0qa9YlQPr3m/0rt5Q4k0Rs1jkUOUnCfKbqHURvd0
GbJ9lLcB5vy6fabLOEBMXJu99FFzO2M7DY4oTr7k06re05SYG6fF/Bgwwo+DzJ+7WIxn4mN+QwEN
PWs3msOqXLuH1W2OQTLIE4siXR8wBqkdH6YRNAZJValgU9xyG2GK9gWRcEZbLOpXWCxTtmBwGt2b
dXbpkQ4wfbHoGBu9awQz05Vi87h/BU3iJIQP1GKyP7ponM9kmGN7QxqodpuyccmH1PIKj0xwGvsF
OIeGPodcdapw0BaLQQWdra3iSdJ3qcmTig3YY3c1HKeJ2giT+Gq2HWQIWkfgA3Mb1g/MpXDeUXt0
K0ASvKuZX793RZDp0hKy3vdE32OzCLlrxLsFGTInFZlFOJd8DHjlbDAVV9ZhWRikVpJrng8dJpw8
wdVSbaVbvb6xuqM7O2AVfxRLwB/STM5FGSQ1x59ahQGspkUdl0iPN5dJLNJVOnPrPtpwtYWJ9uso
V7/vp0QdfNMm+rD0QWMPwwjUppI02m5IbCmvS7ZkQamwjbwJ7JCdYcAxKHlihsOBRz6JSPI59RN9
8otfL8IYGHJkMqyc2wmqP/FdFJU1NhNAR3Q+1/tOEg6OI67fxzUfX6iobTnoJH4TxtO4p75m5yjP
2sugSIwb0oj+7bSYsKjSwSW+WrksvkPP7N4Skn3ra4dZd66x3m0iM8cVrnwBMwlywXtf5xr+Yafi
LyDzsh2YMoPFOdz2g3aNw17UcnVt1oifDaCzQ6CbsS+5AB81jqSGF9ABoquNlQccuak4XLpdZFld
JnqKAdZN5j2M4f5sFh3fAb6xJx2M0oNRwhrwLGLRvu1Tz+8S7wAvKLvinOfXDBfjwjoNiCL2Ltyz
FHwjdjgaywMN/OCrMMIcZjG18Rc/xfyT6IMel9NnnyEcuouiSh27YZBnoouW7rNCdyEwK9562Nj1
8mg1y/pSNFnvztMc0qc1W6L5pCI7vLczLnUlMXrdLJwEbYn9cottHpZQV+5HIg6rABO5m3jLAes1
GxloefvYwZZUe8aj9CPcBzFVUGX6ZhetytRd6TsrYELwNTxsPsDnReXLeMPpAlAMyI+Lz41phk9i
8OMnEvTrsyNA4Eong0Lj4cFqtCSqCfTtkgy+rmbO++TKuV8OfZc375tUYcmDmZOsJ7CR/DuWZAa3
Z9ZEEmBi0ML6IvW0iykeLAdX5gX6EzAaS5f6mrUxez/22VvM2gTzxWLk12UCzFCpoRgp7idvPvGk
iC5LM2DDzV4VLCpm/O+eqOELZoO5OS9BkD3mcTirHcZI/dzyqYNG1cRdU40QVU5rM262ZqvmS5CD
EQJts7xtbZDt2x5cCCDUsHk/qVxcOhH2cDQYrT9ZJSEd0ICF2BmxOYCa4BYVi/MU58P7OY16emjW
EPpZAMPU77hvXL0PM2NsWdhYNDvX5vg5YiiHENEk0KksXKmPLhGYVvQkoTU0xQC1Ke+byFWRpqHC
oMdrgJwDDT7jX2OpT2csMEIu1IttAnaFg8LAnwQdV3yPvRpeRFFMTLugHsl8ECpLsJ73RuwT2PHP
eQjfH/MR/gxPYoybt5hXPDlxD3b2x++7V2WJbupI1PYxMNH6UtdD7cuiSyNxbhklILv4ojFHlynr
4aZWPZSF9SRM5OA9QPxT8r6vO5yMKOxW4stmTdf+Kop5yaJS+QXCUpypYD1kveRBKV1fm4d0LSDA
+MKpF9CVOFcqLvASS87wM+z6qL9ClSbyOY4GE+XY5MbiWYcel19blVtQDhPmHrgaHm/QLWPMbw0t
ovFzP2QQWXoGDfUPsQYKFU5SZDuIPVOvW3HTdEFLd8OYMbkv+njpTvDCiatSOnXu0bFRvQQ0xgsA
acXp+6HexAqr5GsQNBQUjgE5t09VjQ8Hnxl/U8hl5HtD6zA9erqChQN0VOBETVzjI1kT4/UtrhO0
VaUGeR+AYYmA9PKwv4567M2LyCBul7Viq3wm0STcIwbJujsaUiT8Nkg0bsoG23N+23uXdLTyeTfx
uxBDT38zT3x6D2bG2HdD6ph+Dg1Z1WGRmdymsZrZ40SSbKx0rvBqvVnxRvUiqbgrXj8qKuam9Ayh
Lxirobe+wkRuhrtOG4woM96Du+aukQWUqxjCXJ7GLKmWQA3Tvk0lPqITCd5+FE2wmxela5ThUYmZ
IulvgtTbEq5Z8q51eYS9KYixHpwrH7K1f5uweUnL/0GiZoCgllBgLIxm5UA8WzHFdUbdJ8sQynMu
DX35vT3wC98O3Bwud54gHlxEKZ5DBCV/9ga6pY4K0sa4a6N4vB9c3IYw1ubUlQXJdHuIw6m31e+P
Gf3loPi3aHtLUXKVwXdJfzEksIQGyo8lE4jSQL1An5tJxXA3fNPY1O2iaaUXcM7jWOZzMGwM8BAE
Bw9ppbQLHx/F0oM5K2ZC9100TOXgSH/w8Ug/jktulx1tFmyIx1Vhivc2HgZsV2z+nKTB/JSNYXMo
wjG8WBmEelcAEe5/GHc/ihT/heWyvf0/Ifx4MvM4TfI8J1H8Gj79+ZyuQaRCTB++xM63xb0tQVw0
fNyZmLoHvSTLbZzBa+9kPf7ocPzbI//1xIbo3kEdIkSEeEsu/PlqjnjU5nbwazl3EZaTXKSA9evm
W0MVtg0FPKbu31zLrT7plw+LpSrSGejBANuIPow/HxKmvQFgC/FI94LdgZoaxpIGxcV1K1UlWLf8
pudjdh/QWV2GXBclFHpTV7BzTXAIrFzCsmniaPo3b+wX0wv3cx5CMIarBz8wj7JfTsUw6oiPmNBL
wSL3kPe9e+gajUWiJh3WBr+/o7en5M9XPA8TkkHAzGGv4Xn680koPAOgaMKpnEHUsrIRKp6qwtXJ
+ffH+fVDhcAtsigLoYKSqPhLGsXPa9fhmQIlRAz0dAKFSOy1BExeQcDA3PD7w/16I+NwEe6jKIYH
CqW/2PzMn7Iogw/bAeORLIF74sVb18Jd8B7SzzFnHIO+MH6TnjAxQDpeN9bi928gTP7yFnBPwbaN
EgrTNP3x3396C+0StY7D+QF1asfpfWPEGuy7JAHYKuGz3GPNkcz7AJAU/IDG8Be2CsC0tB6BiUyZ
JpAESQ2dxMI2vDN1I1nJhixXexvxtC7jvGu7itk4kWCY2AxpzWL8qMZ6abGzWKP1BCBjybANbjzI
SgzRovRERuSkahU0OzpZjP0/jBc6W0y0cAq2NWgSw0SKbD9oaP6J7qo+cOZjXvukvQ5YyEZ3sBpS
tQtE6v1JC0vsg1gcznNhXCifsaPAhApvBv7f2DlMunYmeOF8IDjz4L2G/uBIu029C8NPOQeS77lk
9DpmcfZYg6/HKEgzSku9xNlUJhjxwuNC6DYTdw1WA9Hc480jctUebWxxKTGu1Z9q5RQ7tF2YX3pt
IP8mNptuupwX30ncYALHOW6xBmDwES6TTRl7PxRMYGXSNM27VdstQeItJtMowVuggsF3iqC3i5tW
K0zoyBxgEWJzxDpODQVc842KBKtoWTRT8OS6mNmzlzOmezMh/FHicQJUKNe87Q8yzvE6cQvpeh+t
IxClpMCSqvK6wSqKxzlOFNSZ9hi4DueSwa5ZT8zUgT3b3mGC7kFiwLF7XY/QkRftxckkcIc2thBQ
zeAcOdlwIf3VZUuflrYdIVpPhVfjfn59halNcJAJDky3k2YZs9LVLUBvuHevJyHDh85gdGvcNBJv
FumqqauWfm7Mg3WFejFrZ+HOKMegLy/FoUX+7H0Ua9w1HYGb4YNlvGPWDv2eKc7g2wf5J8bdLYJR
8BLSofN3YZpg2wg62weXH6s0t3TAdWw3J2Uwzv0OCHn2PZQ8ekT4IUzKOs8SinjOsIoLtk3Dv5v2
fqEbojDFUIElFMpGMpqmIdCLn0eLIkVKLAbiW7ZAVYF4wTV8xGfEOJUnLCBVODZ3XT7hEvx+kPh1
8A3TDD1mJMPxwR1Hv64mogX7QwaMrhSiwPheBxCUgVh69/D74/w6uSJsCAwkx88Yh8y3+uefPx8M
p6aIoBmWQ5J31zjEMh8P7+brikG/zHU7h/9m+Ps1CwhaAcIZiEYkkFGy8+sRod8ms+2kLsFrZu+a
Iuy/dSTW46npCtqX0ZBhqyxWQvIrW0P5weIx/P77D/2XGacATJOizicBIQMU4BdkZcFT5HoOy3Vt
2uLeeYbUQ+3ib4XXeKh/f6y/3EA4FsU5zgHYJwhcbkuNn8b6ZqqHRCfZWrpV8s8UuaixTBqBXxSz
VGWmc/f1B9Pwnx83TbFESGKUT0SvS5yfjrsWPgqGHiAyWXL3ID02R5DtsscwCgGTxNR/7Wtk4f7N
bYsHEp/n51VDRCJkWsHYJTG2ckn8yw2FuWhIDQsXLEmsuCfEGCREiJaIuolB7aME9nebcfedtjL8
SgM7iyrqcvPJNHFrkeb049dIdjraAxJBDBJ2nt+B6BWPWT/Hz2rI+pvCQWosWzAO7wqYwJ/6NiJ2
J1meIwAGqQ0z4OyhKratWnZRPc8oG883VqYt3AV9W1TuoqXwn2I6m7EKumDsbjBowu8ZU/l5sSwY
j2sYuTOgiCF/cGGGWcS3um4/yCLvEQRpkhFtd2UaZH18zF63vRPm6wAwIsNGnMx9xs4WAtX0rYgs
RgfD8lVdFrkmGbytYQ5OIF0wmDZJZ6dSTwHg7OR1W19ohd8Pr5pPEGO5f9tjC54/JLPHK9RCtcMd
sZK94Vkdwk1dF0v6y5SyLt+b3ALl7Ke+x1Y0QgCyTIZGRpjPivWhNojO7XCXghJZFYZzAbPvdgRi
nh/aFRz1bkAY6N7Al39yr/pMUyN+IGCgfu3ssAlfbUHuDe0tPgj4GAjAHnM3Ml3uSLlIxioeANSE
w/xdiJgi98rnGvOxz5GqNRnGoRtDO8jHlCd2pzSCrCcJrhlyY0CRpmqGITv4fipOSFTGH4xql3c0
x4S/ywPwqJdAxvSKaGtSV77p8nY/FLlBPHi7tS0wuBNcY+RokIPAzOS7xCZV7pZZXw1fQYWphV5/
DNUUop3Gg8ECfvNDq+mSdjAvqlm2S1XkmKpV3WKZ9OPvYcvk9ZW0CPPftFbnyU0GJfGDozLeZXnq
1Mn6tUh3XJjgJYBZ8jYB3wJRB0Dz+hE8Cr8OYSARblbBCAkbq88j9QU9LL5Y7EEUDnFXsk4Tu0VI
mImD7q0Z96Av+v62XYyfK+HSBBEEkDVBBd4PN/MP7mTVHm95GGytjmmfQz4WHjMatGjVkFLjGelh
h20Xt9NtvFYq1bK4Su/c8ffjzV+feyTJCYrOQQCmIajEP49zA0C4wrpuRJIP4kcJHZEHj9Kqdfj8
eqA/GM2HH2PJ/0GC9P8dHPqntoWf4dBtb4tp8u/x0H/ZcPlPVvSPf/8HLYqiuhxU5Dbqp5jhsPn4
AYuG5L/w9Q6Y+UL8DLNtV/LvWdEElZEZxFxshJHrp9t1/QcH+6dLha6FP/7/z9wmTX7ZWZMwpcj/
gxMN6St/um2NfpqWjHZDPIYqLecpvwn1kB+ZHBF/DpoGGMzy2GQUsb905G/92Jrj0MH14zl/H/Q3
kk7DwRfqPYKUCPJB0NwpqJ53PkUwpjCSvtGhEm9bkM9v9IDIXc7pKQTMYXOTv5MeccsQz+MRVUrz
PSZj/7iOy/xYtPoLQ7bmNEvIe4CyqrkjEkmC1uw4EvYloh9kb8OvSEu0J7nIx5ghK4WpYnyuW0rP
UsB/jJBWBnjdn1S+Pg7NHUjD5uBpfFrWk4lDiJpLke6ZdB87pJZLCg8krgFpjEsLxZ6n8Rk533dp
HddVIj2WesiF7FnShVU6AoTDQnE/Nc26s2K8tQiM77DheWgdZD2ZxtgorPEXERTy1g4J4Dc2HG04
gDcyyXDsWd4cEsDnn1tDv6g2ok91i+AHA3mKwBHyAuMyFteYzNGlYwhLkkG8aWNdpbP2z3jz+2IO
/BekIDGLs4yL+3Ad6C5sW0yACF1XMHPYHRAUcRLpNJyibYvmkC8NC3lvJ34MgHpAzeXmg/JBWnXY
NCAzVYCa5Kvcj2Rdrjoe5U1qRFzWi+PXhQbZLesyWB8sPAz42pJDgrjP3YJegAtyeW9hW9yNHZmv
zKcjst0xQg+Gxi8e8c5yCbH8rAbaxNAkSXekLXjkDrRtSQnQqq4bl6NORiT9EbUr48Gl57DOntpQ
xXe1WPkm64tLkWGT26+ePBOO3ETm1IyZde4fsVu5qROEClkXYVcCxBq/FyESftl3uOnYqeHWP5Bu
tFk5qSa8JfjikydoKNWSdvnOOvhdtWHp9wU21R4JDnHoGvJ5ti4F2pMu+3jCOriz0ZNh1zANuluc
K4XQsMQEX2zEM5XLFT3u6rads+cgZGM5oRjh0HIyUbRoqLWsQ1lceqS0AQeG8bBr+DTB1qyLyjRQ
csPlvQqsbZHVmFN8682MezCr+1M0dQVEU3gWoF4icpnjCFGHDBlQuoY9GgqEPKehag+Mx3CFJ1Q6
IKeIK51aoHFa2xueFV+iEWSqLGR4TWVUkrq9nxq9r+GS75qZv+1m+DOoKED4uBExBwSxzpfZG3XH
mjmqBqAGyKOuYBznTWN04qFHThBboFR+5F3XwlKdlkOrmP+aik5dnKVwa4zZE9t9baYOsZxeI1zG
w/RZFfzKDRC5xK5xycLQnqMCkgeeEnvGnWYCqIr+Axvypqn6ibPqFcWCZIHIPoZRME3gsUZEcM4A
CQqskMAkm3U07e6VzGIRBR8AU0q8IdLp/SufZWlGqhjYJHLxG6TFwOcdepSb3M7Mrd9/orX6um+G
sm3cywBgovqJ2FqceoM4n6t+obbcNEU7uLPB5Z/oVr8MHVScDjmSV34LVgR7UNH4/BO/JeopxY2M
BTF2lEJe0iXx38dsHr8iwEzurctg+xHasc8kZerhr4gXxi93SXnjTPkfIl7An7eVdEoeEOgN736w
Xh0c03troiYtfwa+WrRH+LIX2pxeqa+mhlvQqqg9Ne0o94oTAT0y8+2bxoziQmY2LGVMWna/xDUM
0GajQOcVuWpc0hENMZKfwqjR1f82F0aygYC4R09AM3ZiR+LgBxs21tEZu9b8Zhp79u1nRswjt7RA
4iBlENX2Eg0AamCp8E8MWgiysgKRoaltSLIflo/gd6My7CLEk/JoJsdXYqzjLZhqEEpGZfXRBMDE
y3+iY0ALIhyhWD0UuT/xY4xjAAVkZqHLFjDEgIZHw/VfkmQYeTOEKlmDHK7N8o0CGC/dFtFG0jh8
l22xbbAdZS9bVsot0p28prv5FvTutsh3iOz3uIXAiUYcHGMLBoUtIo7MARy4LTY+EATIE+rfZMD4
VogjAgnzhLTpN4rMOUQSTN9bDL01c36dgNFVyKI/NmK+7YCcJZzMdz4Qfj9vgXb5mm3PhtBUbgu8
9w7Rd7qF4IFU6UcXIblJtoi8g7/8seNJfjBp0VTzFqUHWmYObR7Qs1CO3CCqrEu3he/rbBAPAPI+
BSGC+SNS8U8k78SbTGPfihsnRsSccXMIAiiE+HSY0bI71BXlu05hJY0Yla1iYVEHgCHgRqMhYFMo
qwWr7YPc6gMG9AgkANFLyTrsBtEx4FvZAZjIh8O2Ay5bNBEsCFyhwgDlBGwcu11viuTUT+PtjAYD
ZBQAxG2lBjLy7oBAnC45uK8qoQvb93CYKmA8CzBoVCMYdCTMfp5usB0ZSoX+hJ7zjwxb7NA2H1f0
KyRb0ULoG/0umYroMfHpm75I5ZfmtZghsYjx2lrcTmht8Ft9Q7EVOSBp3T+tW7nDWMupDNexOJmt
+iFGBwS2AeYQIZ+7m4tPneT8pFbAYv1WHQEU7APVqgNiSD6JrV4iHFeBvY1XeYy2qZU9BQGm0A7t
RmfaBeS+z2JzqgGHHZpwqW9VirlmZflR6AL9BiL6aJhvHyEgOBgwwfze+Bvm2uiTLxK9W+GkVYlw
yWW1+RsSdg8IWEd7tIrE8oew8X9t1/FzIu1//v+XW/vbrUkEOQRr9L/fmvzzi6j+uR/54x/92I8U
/xWFGerN44hSpNXgu/xjQ/K79Bq+SGCz+/IchiO+emYr3d78060lLdm+cgvVTgTuLlx/uLv/wY4E
X5v2i2BFNoMLKbk0jNOtsO0XgW5sNYKgKD4p6xHQgSbQLSa1uvfIOEXw2C3CohSFLI6KPZ7Pu2Wy
O8rpjibdU9OIdQeazJeBLcYdwpoFnpY+1CWNbTJUPVnWB6CQcoeARvpEddLseWimlzVFmCYt1qfV
YUWS9ITdW9F/rsek3vt8AeAGpQCqV31KRwkQN2lRgOX79SFvsrdZw+MqyNyNnoNdPNTgipFMhznp
g/kWFyG+h6aDTUAxvd16KErIC58IfBfYAwKtXXAzd/hqLPR5qb7ZCxWkpSHmJYXStsvr9kDYiHWz
GgHt+b7FQIdMbSOmpxlUwB5jeIoVYBIdRAC+lxUWgpuPjrFbRUk7iZodOFrlmopn1Ti/T0j9XgEc
QzQYBFQFmXescI9Me0fdh7UT4/3sMX5631YoTcKYDXloP3LjbsaE1lWBXD/GY1/xLI0vjuqbBc7H
LpvrF5dq7H2MVXuQWnD6Y6PKZOnRxIYZZEkEOcJb92DKSXgLz/4jHwJyUchdHNqQGeTi/ckiUFei
SM1WKZAmNP6gYGIag+KBiam/1ODjj4DMi68jFty7wQ/5viUN34Hq+JCuqACSa4sNk/DvdceRDuQI
I7SQRqo6ooDKAdr2wGhw8eDYTxYqVwfDGQJhlpTLgpX4pGH4I6lHcW7q7owQBcHlXNrSNyBq/OCD
86TT/hb1IYiOgxeAqll3z9T2yY47SHlsidadtuNcRdkA2GZeMF9E9jQBtQzrGLNPcIsqnGyeLmFu
yQGgIUg7u+AeCFCyA1duF40oCEMbni6j0LUHDKO0woPyFAZK7jrIaIycHO6dythQletsnzApltM6
1hWyjxwvgjz64trunOvmjdNNtmvb8XM75vt4HfKyJSJ5LmZQuyBb5T3R7bsiFmyPorEA2CX6ApDp
z3bYPi2IGKzBA5y4r3Zz3peAJs9pPfR3DDrnPgjS9jAUBA0jKhPHJEPN1yRQ0Mdr+wE6ma1cMOUl
YCb/hOW2gumHQraCr1CXe6WASWKnkJApP9a9mk8stcF52KJMCBnhMWcpuP4Eh2VJj8fDtO0Fy1ZU
FcZshaAKiPxQS1+UM+2Lo83lCZV05DAnwIQHCGxx2u/0gFmShll3LtiaX0Pm0I2DkPsuWNxjgh6q
cg2Lr/Hi8rLhMt6Hy1zNa1LsFhktF6jmwVF5iAiy/sQXoU9yDbBMy5YAXuPsDzPV+Di0qxQWHAhq
c3mapLcvfQj+I2vyQxKuBlvx7AsHr3hA1PMRqbgFsQvs2oVC5EvHPCk9RXkgigFLExheedrzR1OI
5TbfsuEptRS2MSBhviXH9ZYht69xckmRglVbxlxsaXPkSfgh3F4u1B9n2TVnj1AKUi2sJHEb3HgM
hXcGxThAPsGTIch5w7Z0O7rLX5B6usS4EKio0t8mIkBpFsWz2LLxQ/5WbFn5BqH5Bg9WxbccfbMl
6uctWx9tKXuz5e2l0sdlS+AT20Oh6bDEDhDPZ7AqLuBnOwRlEO4fEeKvQbzxLdUP6Sl9YQRJ/2VK
QMJPCPcvgfzKtj4AzDPXGQUBcE4NMjSsghOLfo2tRcCPdfE8bc0CgUZXwbi1DaDXsIKLGz4yHeyE
sv3FxuzQDWHz3IcsuPTwZe7THrfS4hhov63VAFocsiRb00FNRrzQsvUfpNYiTrNVIgxbO4LfehJk
G/JDsXUnzDoGrM/5LlZIRmJpVKOFD10L0qB1wbQILsVbE0OwkPkMvUp977eehmhrbKiDDEPP1uIQ
MHvVwDerzKyubAg76nxECSAirWXYZvJOYTP8adb22isI1ynOZ7G1RuSj9pdpa5IYIMeV+GzyMDXu
ps6mb/BzdLXAHkByQKQ7cAbk2BvxHlzX93Xrq5iaDM0VW4eF3Nos+qR54C29yK3ngmyNF35I0JCh
IK+NBYZvvy1H0ZGzM1tXRsC629gP8jHPDaqu2gIlgNALUB2Clo1169uYULyB9rPjtGi0OrjpLgjz
E5pAJKIKeOzQlOFQ3qGCCWw92jzk1ushHbqAFmDINkedIUP5RxRcI7OeEbTy5WodJjX9NkNZiM7J
gNag+MvkxveoigCePnzL55YglZt/qLfGEbh+7mzCT0GHlhQyvuOoJom2jpKaMwxlq71LNcoVtx6T
mSyHGrtZ9Iai48R3akJJaf0MI/Ar4OCqWHi+R0/gXPYKXaEhylJazCog9ZKrQZLysG6NKhFyLaWe
m+FdgrqVXspH7ILQFbg1seAipntoMRjC8kLjk5g9Ctgi5DcytjfmytDTcIRfF+9Q/Ykc2Vb4ImQx
74eMJccVIPCuHrMTiRArU4zdoIoPNSUJKmRowjCZqq1XhkGdOyzhmD+Itr4fJoRN8cU1+bPfKmlA
LPgHkIKYJrfCGr1V19ShE29Fgn4IzC2ot5m3opust1ssEeU3aA/KbzX6cGptl/O8VeREuNu+J1tt
DnVbgw6eEno75lKfLCINEwh+iHvgQdnLAkr7ziNIhTQl17upGQGbNAYZobAmp2jgmOGHgvONOlTR
m3EU32W/8r5s4yi8aWoi+hIKEPvUICf4OUX/yYCYRpC0+LB2+G78QK9zRNkFa1QucHbq/2bvTJYr
N9Im+0QoC8zAFsAdyXs5D8kNLMkkMQbm+en7gCmVJKpU+mX/ptustZBkJiV5ByAQ4Z/7cfNoJhyw
rYQlmyXBUXeTGeqPZpmQBI9BHPWTYULoJIQ3+mo3SazKQmlKgAKAYQvcm6+NVdk/2YJqa+H+TxZ5
qxN03ihRH11/Bl9aVxTXcjb2gqMoK8y0kIXJCINPSb/H451u4kp5riP1qLcFezxmQDKoktK86Bsl
h8GU9+65asRLz5Xi0ytog0wFuzU17hIQQ8XzX2pR6DmVZAPQL+lNWff2ZaOp8ylP3J7bfB248lAU
7X1Y6jX5V6uzVExZY/ZURJF7m3cG2QlCCPcacUjfDu/sAtu3hwkGttw4RKAnBalmYD/D+EtcRh0Y
NlZLfTNUFyRa2mxrg38rN7zm+v4zLUPriHXpNu6Vaw6nfwdm4riaiNPOt4hj0m/YB3lkxGevUzPl
BREw30zSHj2gNajmIziaGocuqsaS8qON7Jj2XPNaUhsvUtXfbcWRLwpa7kFZ3HpfZc1zqGfFsdcV
8VghomZC7f20nb9pcSq3bKT5qeYM16AgpmG0bXeRDkq0bxNYYQJrdQDwECkxyflY89DDVJZcT9J8
wU6QeNy1dWBb4k7Vlvu2SK/Gxpp8uK3mthTRN7hoI2A5Xrg6ps2JBbf0eEAgZxjKg06NNzYm9squ
kjonQMS8AAfe2i4iLs6HoFYG1+KYhZUnJ3aHNfyh+xLLIPw7WUAW0hXW5qWMl7su17K7sTAfxGw7
1+zQya2ujpJ0nMxTSN6C77d+SNRO3bmoA74pc+3VVgn8E2vQHL+ZV1zebBurcJ7+MKo0J8AbPwIq
lpuiaeqjWBgGI7dW7c6wnB9ZboJPKAjlqfniyaQi55Mc7bZAHhid+GQmrfIjcyYj0GPlvevBVBoy
/cAJAOzLHkmbfcZxcqXAGgsxw9hNsdVdx1Cs9sQS5pO+EAxIsuwuYXKwVUkMqS70hObfUR2e0zxy
5ggRSlt4HsopmtGiSO60qaMf+taynv8ivbPglfE7fmnkoUPrl82a46lYVU9LrSrvnxGeEoT1SbgF
HIvaEYeR+f531yqsD7cJm9fZGeRWNdpa8TBWv/8u3WPj4Z+murD+lPCZcBZxWiquWgLO17HdlTuS
280Oj5YIfpf1gTPMijZnkeCG/C3rY0LAuC56EbLkr4EfdQChmE5I69MfUz96oaNHzZod8GhmZvUl
+jOEiyY9FxjC1c/8D+lWN3C7Zjj/OwSEqYewQB91vjO2cDXjWnmJLLvez3jof+BX167/FAuSRIre
OGU7wSi7EBRi1UFDnqbuQcK1OP8WDWIFDXcFp/XxZzRoQuUjUjewTf/v0aDeTqozJuj5QByqJHg1
3/+MB1l4IxaSnKm4d9MoO30JChkNCZWmSE91nhskO2aVfE0jg3pguED0Q+yivu57Hn6/5YYInBi+
FTnu+TM8xCI/3uS1289+ImdMHyTfXO6uGrPhMBT4Kv8HuSIdDt5T7zbLT07O/1et/obgbyA5Yfr6
a9XqSyf0b9LVL3/yp3RFfbuO+LSyl/gHtwNGsV/BS1D2Vg+2hX9MV/ES/zZMNykGcpFIObZQ0mQ5
/KdfpSvASxaGLMHfhAXS6B8IV7Dz/yhcCdQkbODM001+ICGS1eX2u1E6wMthWioycK7V5wHAIJ5g
0TgfrLJzMMHgGKLRGSBr5+zimHTepNnXmTHeL6VjwX2LmTGuSzUNRz/YebaccvWnYQUjQEwaAgb1
7jFOOHkqdlUH5EGzoMQO7yVdp9xG9UIU266i7VxZL0sHtsJIOC8ALpenuWmtzVy4uT/O0EtyN6rJ
l9ZIM0ZzAjd0GxVtQ17WypkVV1vWY8RgPbuCWcwWFm/xpg/19rwetMbRfrAcjrlx0b7ikS0PXaqY
O+BrxRE5vWPD5Q7XkWTST6hNcAxrTiKDZNeB9zmpjuy9LB4fiIDvQ0lsy7a0cUPw5nYZ8YelBUPZ
Is6jrSVGbRM3cAFxBcGUz42jvT5vtWW44zVED6OQ6pmTGuhGs6/93LGgOpszu0zjIewZBjeRjVm2
A3+pOShXir5iEK0WmSgfxaYFQCDYCMS6AmxcR45gd6DBvuD9mi9kd9JrZg/goDW2G2bUBjxGfEuy
vcj4uV6iwdsEJfuK5ESqyQHBYys66W4gF6X4/DNsVpA95JYkMLQG9AC0x++a06qPyrrJUafuue6G
c22N9ltY0HGg9f0dUxOdA7/1jo+r9rS6qLfDUAofY5Ue9FGsHssUycRoK/dYKu3ghy7vbcxDF/h4
VgCOn8NAixXUL2v+jgMYCkOzzGBG2apN66ZtIJUcVNXKXWoQL5yazL9baUBDqv3SRF1gmfIbhpGk
gd1KnIPoGUROWUFUQj5aYE/B/2FvpI4gmy0Jaje0QYP8lol2R6PFgsb0suSA7+cqn5CDH/KRDYDY
uNXEdiWO3I3iQkhNLGcI+tDCDrAGpaGImDuGDClz/lwJkEBokshS4ad469hwOTYnD3LTbcPuMVR5
N4xP3EWHj9Ia4rqpVAK4Sod/xYKH47iQMNgSvA/kmjetKB6LrlC/R268JS5zcBYT9EyjXFSTXd+U
jjqjzDaVvyhcwbU221cgFE9RjJ9aTEh8I2jCzWys1QSj/T7O8XvKh+YNua4Gqbkw59Q4T/pLDGKL
9zreYyYrN0R4GJC2a642jZy9OwtMNGqCFQEmiOeAcAicKoEmtqa2NbsMmqVh0GKo2Z2GBrVxx7hl
pGLlDFfybpswldmSDZsuCL4MQUHOZDdGqbOt0n45ZEsqrmaZzjtNGZJj0sb4s7mHoZnJYMDTdwVM
INmomN62vyW+lb6HRxqVhAepv2kBL7b2aV4SjmezNZMdXvPfVTrLS5BPlqdbEyJBI8cnbeqzQPbm
xq3V+opLdD4yH0x+5sDtsTyj8HeeiUXtloBUz/0MEi5imMkpsBufobFhl3f0Aiq5VLdt1QHY6PoZ
u5GTB9OkxIdwTPkuIdkEedHRQZLUJw1Cgl+bJncqvgVPa0t51hjvbmtlNH9ao//R4/p/Rj783yAU
/y80wKmOtTZR/fXz+kuT+idR8eef+cX0Jv6FBYq2UIiAn0/WX57T9uqFo1gMO7L6+UD+7TG9NupY
OsY2JkyUU6+Pz18f0/q/6MbC34JR5+d//ScPapUX8scntcaIydSwgbODEHQ3Ol+e1IrkeJuF2eh1
bvKUiQQzEyo9h+tmgNaglScrWt6ysb6aRfbYd9tOOkAnMkQozRxv5GQQ4p+bb+oUA/IcY4YX9pnC
gYQijfEjKQWHBL3Kjm0xsFCuJ/PkCYtQ5FUSK1XcQmKT+o1iIXQXWntbwjNHqs2uTVhAvlZHD1Dq
V8Ag3B0OXD/quTrCkgvBL8z3LO4THQnp65xp93qp3dVdudxoIb0ldg+VPVkiAp/K2VgcbWdMWDSw
m5E2J/7eEs6zwieL4LWvrGo3JMeHRLMO8fS0TL3rqaXu61m76zML3zbf62aebGUjkch8VzTIEDj3
vL6EFDCPAUgzUBs8/AJ3bGCNFPmyjQnTe5ll3ljSTTbtpA0bvbKyAIj7vIsXSUfI6Cw8aPBq4zqE
ar3+0KLl8Zkbh4r0DyUW1hOgcpMEtiB7Y5/Xd1QwJEClV6eDArN3o2Uk0sapD49Z2Eznsel/qI1Y
m0mU1De7uPPtIqQ4oTeTndrE215fyGNFl7nuOpuhs8UzAQFlbzQRYlxX76daq5i1RDkLr/3cCq32
U6vazRPGv2hq0Cz1o8208FA08QJ/gM9uyvUrFBXJoTL+UJjojcqwTSyBatCjihnWGN7XiP7kOJrH
ml6hvaPGz5VwDqntJL4xqGdddOdibhGD6rcsY7coW4ok8ACN/ieJGEvbdN9K+mDGMfxuR2kKV8K9
N6XabaSFM6uM3IlEVjs/YPbrPaddMFtPUeRh6u/9JXeB5kfkdwBko/mv10FjgRGyBC5FDXr0OcFe
H1jrBYnX/6MWxXJK5wpwhmTvtKz0aBB8UF4KeFS9qN2dYVigAAHdjgtR9XyA16+Xc3PoimpBbHLi
jTuBaRvTVxnKyymjN8lOCu12cAxk/FZly9qXfNuLfVjMiYcDs1r2VWUIyNeur7u0VvZpyOfDJmvy
UMlfm1K9icb2WY17zWetMYOhstVdkzAxGxKbZ5uuNYfMNrLN58eRR8B9Np1jM5LtDMer1ExjMNuE
x7nNPipnNFFmCVCFlZEj4ye+CTrN70seKqYKMcqmsYWbUW6FKF4KJb2eF264gmBCEM9HV864EWny
MHImQmNuT36rcxFolY2JyPE4+F+0E6+qstx7q6zuY/s7OcBLGIh37PQFwwM/rIeLIXfvW5XtcpTX
L4qqBHg0fbehHAY2Og87ZksYxOwNetwEI0u7AoXy0RjTkzG6KCfmB+eZ8KiTC9vGRkWpkn5Q6Rqo
Osq0qoaPBjdufU7mWFxyteieqQKKKyrJXTUp72lbP9lEK0k+s19aZL/JRgCHDVskn94KuFWWhnan
1PdtvqZUICR6ZtMJUhbhvV5xRa3fDAPKbgOA4jVbyzm0aJq47urvdd5fCoUNRddp1WbQwwejUrK9
ZnYzlsNpk1tLtykdkTERFJOXrnptGOUp4xBQGFDiwFXqh8HNAFojRqbR6xIuB6JgDM6N9sk04gt3
Uj7qGTy5M0ZEzVT4h3PPRiODs4L56XvLdvnCSrgNtQXsBevVoYlcmsrALgWE6KCwV8yOIfojzLET
Vga+OcKhDKfnh3mx9+QENmo8BGDMHU9Sz+XNpaJsbC19zYF38gdSpECp3DOp3Tqzsq0pZfA7U+Hr
i97E4PrJoF1LZwTsOV1wHDxWMXdl0/H/2DwlcuMymeWjiR9KnZVrO8TpmXJGlPBLybw9Ez55J2ly
2Stia9tcJZAnCZIuO1AsVSCV8SQZ9kK+tc7RaF24ndwalTxodgwvbzJXUpR4EpXm5265IsZ6159Q
IUEo4r9qX1rY8FNv7yp7gc8Gz03/ZlVoVZFxNRBUgbMUqIq8bjVlx6zcjxTcrUbPZ+AepKudVo+g
ruX7pBUP0ASZyqHAI3G7JuP2ee8YE/VFEpw195U63FZ4vYpk57RvOWZeLzZvnQlfd2S86S1ZUJdh
YlZ+6GAFM0bvIaLZsDpwHRfrWHxwMWspGZ0ROkh0SbpkGvnJ9XWxvIXRB9YyWyG6GPGTSBjvi5wH
FKbA+3Rud4nT3Ya6eCLU6xlJd6Y4jaqtcENs9I4T122G630h0cuwP3Czkh6zylf6ljamNHDcZdvA
YIHDtq0JB4VK+ubUxmNomMdc9BeF0m7K2Dw2Jf0dhfpUae6GffGZNdfP9HlLwwbpnHHbjuF+MAmQ
1CluQzNwBZdx3BwGaz4vvX0U6uJ3zIltOe86oflYDd9wZt+WRYYBPdm7rHo2U95aa4+TnI5E488y
+5hb7cFtVGAlBVM6dhDbybSPYXs7jMXBiVT8DcrVknDIKIzLZmLGAxxwL4rpUsoVe9ewfdYW0lNt
ede4zsGoipfSWK3MDUFTWy7E61E0UeCtwEWMIJqkPFljBExhbtJjVLfKVb0YVuvRunFJ/LTakwPD
ruLS9tOYgVb2+zAd7jiQYJLMZeaBBTUeImmMV9m4fGSQhjYoqvGuL/CuzF1EqNgAnSazmd093kJP
C0Ue1O5EGx0YwGCIVOWQzrUWjHEJWZ4JytGc9MrrUU5uS1pt4IbhhR3NFL+QinuYMzL7FNkrPjUs
99wE8W6xB7I5zlrxZCN/OEPMpmewja1BNw1glfw+TfocX8h8oSm2cVRTE3sHF23HMJgQ0MCjCEcF
sSY10Kb4VnJk8XOhbfCGzLcTHS5eOmhXTm7j6564RNqKI7CUhstGb+o+8Cx1G4uY3Gumy/nJmkdI
eW2fY2PAlsxUBuvJwGjcaiSOiBGK/MBP6hX9wMwbT3XIUNYYoqe1XvBqjCRDawd21ro+5P48FIqX
IOcasHMvRcqVtnBIPOQifLVUqp9SiD8z1tzNmDQsBtFJr8ZdJjgfakZD8ZqpPRlmp+yQyleoC5pR
E1P8SDbw2RzqxxDbsNeTeYc+QpaKCYVzMQu6ygZSlsEAqXEfyfZmHHLPNeR7pctXbWwRpzWL53nb
xbtO6ZLLSYXEvWi7asyWbVevFo7N0E7ylCs3dPIAocIPFNRTnmyl2aP/mjabnEWyw4zobssfB4hE
JSzqXVZn0VZjZOLnaQQxEZdWMvevUSXGzZLqS1BxPvUyDVaCSLSPVqg0IYEMCUA1f1hpvhuV4lar
Rlow4V4FWe+mzMdGCpyKVUpJkogNXU/0m5vI05yo9ZJUsdFRInUnOveR/5UKv0kZD/rE+1RLLnOH
hX5r4Nz0ahScY9lH6UU0Gs4hERbO6BVdtSX3DqxKv3brjrZJPR2CTFu5bmN3J6us+0YgEINanr5o
IrUOCfYaH+TYvC1X70k5kghASMw32cQINiLg4ZWafEMjvCRhqFwS+8s2QukInWhU0OgIVQKfSynn
70ZYvtlWdbbZSXB/cZOFqzMmU/GFGBHk2RIF0W+d/L5efTLAxhzaqWBtJlL2W0KXxE2qECNFWl4y
4wxfyJ8nR75s7FCrV0dfe3+MXikOTYqQN1UTB428GmhDWnNFmNYuIYG2YP5k46PjypM22TukxYqi
C3xCedrgGArZvotueC61JkYq6jdwjWgGWxigObmJyNkpXqtG9Q4QieYnTVazSmNLmnBO+ikQ4QN4
Vn5JuzoejDTZ0BeJyKQiyPW46/zSoWAtY3of1WQXSrtIPUwoxOgL7GZazWZSzR7bOq0OvWm8hKtX
KgvTIuBqzFk3uJrajFHWjDDGk7wygiii7CysTIdgfc8JTOFclzE5QXjMvy0Ruzylbu4i/Y1OPZx+
0ZW5sjVmFqDZMPfJUDxOI+BdODZ3A3SJQAGBvZlsPGB8ZGg8LWg/u3cKdu+0WarUmUYAnPfa5Gyq
mG8T848nYzQktw/BKk23ylQBSoRhikUgDtrVkKas1jSHYqgAhpsRsIikD/NqYatXM5scRnmq2acd
xp4t5aAVwZKwejr9+MALTg+zPZt8bTgDS812fHVivbFa2QaFwV6tna8UzF2OM31vVnOdLPLSXwqU
5PWrLW2D0xQ2PNzBux5kXVZa53Z16GWrV6+mvCboJJCLBh9fgvs7oBrJ2cy5KAOmZ1y6hWXtgLLK
o4yFew0szsXlRc5JlPCBjWbYhQ7Fh43gWJVM+6qdobwZ6Fx6XzGAAmPqtVO/nGTurEqoFR7dhLIp
yLyeaXYPDgn72l7v85E89LzaGFmDn/USo7nuNEE5mf3Rzkbwh7gfZ50RcV5lyxkakx4YFYsGhA3M
AU50pQ3wGsM+p1mSBcgbHNTcTjOf4fKdaTtlMEqf6RH2E9Ti5CqqjNto7uiyqcJHhI/Kn+LqxKj5
MqHEioDpu7EaOPMS3Rv7H009MyemDJ8nIfUjO5y17octZL8aQbuovatWa2iGZ3Qj21TZdsJ4R6FM
PNvqn83VTlpFlsCSJ97wG8QbxmHanozVtFcqmNpgCnHpDcla/fct6zHE0iQAUCTs9at5tbLy+bjH
BhMioucA+B/HK49dHRN+ekudrL2NNQaTpnzTOcgA0khvrZSGKFeoAFQiHsqKC/6TMse9UVbhlVit
tqBWgEy3F2I14Ao17L5Zqym3hKTBxL6yj4risBZ307HHy3gVUfTla1VF24wyxS8YfLhvpxLkh2GM
O+JEnjE731l1G88yWBiyIuK2GcSNgTvYwCUszPGQKRajddjK41jtlYDtLkfZHBbxajDudcNPDM0J
aDKANsfhu7Fb2xtLxuzDOhBs9ULb2Ulj3+cDxWHcQ7YfOma2CXUK4X7yB3FQaT+anv0/RP/62UBF
2fc6ZoKO+BTMbY27x7Jn38WLwPt0ZbpLh8a9cCJHOyiD/U1XldzdfKIKJ53CnFKQgstCIJiOsreK
Fo8oNcJKZKPxfoS0Oa7nsLCOnooCdKhSH9VG/w47bqQ3aarAGK6i0RAvB6FHw4YJxVEz+DLKcElO
KqmX30mB/yFV+mcHN8M4G1ARD34Lz/hKnPjdIKwLnVmw9RAYZ3vI8sMbpQn+VP8Yy+KQceyuML99
/sZ/JNT+byTY/1fTADB31ybzv9ZpH9+L9678Q7b55x/5RabV/4XU6RKJxAxjm8x1fh2oEk7mwKRz
c1KObvJP8uO/ppPJCTDo5DsmNqxDlPidUmv8iw2UIE+nE1ImnvyP0slfyCRC0yxdJ5fMv7iGBp7p
j9cRhjwC/TP+3Kg3MLowYGvU9JxNxTs7o3fFztVtbbrxocjFP6OwfP5mhxQ3784gnb8mLn5/BZNg
VMYOBI0XtkZQluML1v7vi+Xcmcl88bvv4z/cLOrXBPb6Lh0DnZx/4Rn/9Xf1g06NyoJU1ddNGwxj
+NGEFdxcIPehfkoySquqMblLxuJYDNYhndSdNKofI9GG//5Kvty2P9/02gZvCP7m2ut8+3e3bdm2
PQI920tVlXt2HX4PvccmgugNtXZcZHYq4vbvuDqfU/GfTIF1aGD//K2MzCF/UaWB7v/H30ordDXU
GQk4YzCvNFF3AS0tnE3QyT0370FL1NU2rvbC6k9RxdguS45dlt/UVfSmV7REG90BofEGk1fNBg+L
ezOXdC8715xqjolUL1vRHRdD/+E008/50F+S8D5f3NcXj+/A0EzbcgQR/z++eLYdTaMuqsPHxAbJ
rQk4xt2eQmy/EeICIOTZiIB+QBDXzhBgr6RMXyNMm/v//s2t84o/vQxVc+C8GOrKRfrjy4jt3Knb
enGQaACLNzR+xnn62qjZ3/we/avFYb1WXVYEnRGca5riSzanXQbTGAzui6k1TsXEcTWpD52JkBbp
7anTaEOXjwmljHlEbJG1BVd4uWA2zOODY1Bcj/PodTYn5tv6s6IgrGnwvdhnNjryZO36YbtcqCBn
1oNN4oNXO/Ya57NJDmyKoIkKJ/kGDE3z3ThiOsCp+b9/kusn9edP8rc3+GXJoZ+itaqZm5HkvPus
VulCd2Lj7lGDAaCapfybK+g/Xf4EqwwWN9WC2v+1rcsJU30m48AnGsWX85AAn8npPoJr2lYySHon
kCuhZWhKrmG239wVaYic4o6PZU8zMHsJsC509NXZwdQm1ZtyDpUK/RwzKYk9U5kEk6+TXhqlm6+m
VqL1VfZ37+LLQG29idebl79M7C/APv94ATJBtiK5IKNKWwQZ6vtB0xk1oPO6bFk5WQzbLIM0gCPP
Mya32E09sp9uIpBPjCCWWd/SU0XQFY/f2mLyrncarZSa5c5nxQQJVUWcXjhp//dv+8sDBgQN6w3L
u0vVPfg//ct941qa1U/TAgVVDbWtu7o/qTi/HVx337T2vRLlN2pH3WCXhn9zJ/2JQrX+ZgfyB01p
JpulL7+ZaSB3gZM4HuOTYtsrvE3ZLedGLe6yXsLeMlrr8m/erP1lgf98u0T+XE0VDs9u88vdS2w0
70Hq2KsfwXogNaNvKxB9927u6PcKhO+HaFrJ6kurXCCaIsZGlfosDEqJe3fKngY3ERcN2dDbdg6n
gPD3o9ZYh9GsuvvSJafQJjyrpL7clMmIFjZFckw9PoL4m2qHrd9rhFgmNXktQUzu8kpIvw3b6qJB
Yd2ZFiw/rcAh5U5EmmY3ts/93DQrGHmOKXBpcDfmsngGcGdtK6WkaLd4mXH3HTs7tc5KLr5lsDw2
tQLKAZDAR1nYgREzVeoTC48Ma01HqVI85veuUeY76qr6Y02E/C5a4NHODu1JS6LoR+A9JVHXpPsO
Igou0aTFzgbAsG4EzlBqp9Gq1WtpTad0IJPLOch2b0IKyDYmVpT7wbHGx75CV6444EBjclD/zHYm
vuU6jwN9whyN4yNJmiRwFTrPrDjMvheMaghpcIzVwvqHi/nCL4BubXUjdd4UvZc/5qVRtgYGse+G
ggbBRoK+mjCvjhXUlmOk4otOIkJ/K5UBv3KNqzOc9zZlUn5R8XBSW8M4ujn4CMzu93Yab2ZF/WYI
o8cbNQ57BVADCJQ5OwlEzu1ITChOtDFAkUWAX1S/o6iMMvv0FVa0pFevYN6aOtZWNQcwYbMuNhkp
nF4mlxzqct8ugaOo4QbJ69AxxwDyFZJyp8+FAzrvtStuyjh5TNwyCFNR3IAzkR+C6mUa9DrOcRO+
GcPKlfuwIs2c2Fx6assbb7CjnsF+ROc5pp4cWKjYFEXfwrzom2vwx6aH8mV6YDfAc7SZctFJ+o97
q64vE9Wpr3K16U4MQocg0glNV41tvIuyqDsvduRA4CO1GV5RVHaiWW+F2WyBLWev8LJucH9XJ75C
Y9MO+EsF0p05MSEbhiG/sEfkcFp77Mui7pdAzl2gMrEIajEa0DPbXboGIgy97i8wOewHrXmfTece
VkV5b7pTjXoKj5h5poXb1ubDqvDlnvKqVg8z6JxLR6NvaDAPDL+B2YbizdDa4gQpNt12sW7f00XP
K2EaRcZb3GmjoiEITa+RRfwkSku2k41+VyfGsYkg5zaM8YKoyegoVPrhaLSG7SUO3d66IZOAGNMZ
GYp6cTpeDrLh5ImxDtN2nBTvYw9cmlAT1sNm0HfKuk2kF2/VkZm4JmisaxLKEvNbq4fRdCiJKaiB
UfSrx6LEOTCXZu1uwHcDQm2AgZPLbYLMLCh7ycnYwfmAaeEQGuPSRu9NYjEfYJvU3wZnsbfhmFeB
OqOM9E64dzWgMKVGbD6snX3eDIMPhj72VI0MF5wxeUnlAXk8irLz6Vs1l688Y3FFIKN5jQGNZ+mA
7OvhtMcT9hQbGSUAi4ttKtzRkwEApl3eU5mrBzgRh9iVg1eX6Z02GW7oYSC/63WN/mUF5MJkMQMs
iOUEk9kdTdoKgzGJXoycUmHIc5L0l0CMKKRkeh5fYVjV/A5VXGUH4I84VMkbadVzu8zKhehNiuJC
l0YqcQhh4stOO8vOCTe9gggo2vAkYiYRrcEcTm0b8AY29cP9MG559HuWmrwbA9pbuMRo2n1dXWXF
tFcH8wQ2gQFeD4Qnn17Yc/Ap9A3uAFwkGDeYmlcxHIg5myEsxIMP3PamNK23su/dS9GOUIqmu15r
ryKhUV7j0llCptOrLRKDTU9Krr83RvOcRMQ5jXjR8TkSRSzoyHPTGoi7074IPqPATYhmdSP95VUl
Da9qY7CqNSQcPIvOprS1WwuwHGrRIC4odiBbgb5pdNVlpI/c6uskaoHZQJ8j802KICgqcbcWMdN5
GnSoFiNNBJ1zgjFxm8NMROAr+23UJsqaO9gTPVB8HhqgkiIn9KdW2Ce2aFCoJF1P4LyNaTcOykYv
ueVKWTjEnHtAdNk69exy5EWWi/2MPwJ7XnbTVUIwfsFPFCp0jUmTwr5IJFfq3OHi7GTyBBuCAEsv
bo0qx4HOrOwUCfPZCSmbAW/X/YiV7GCxw/VszQX0pOCuACbiOWu9PMaiZ2Z57PO6sD3FpaCxysi/
R20U3hiL+GB4jsoqJrEhP0A2cSF56Zljy5BzSPc8T8zAdmaK02PchSrJwIzuYbq+nDvdnW3mZKzr
VE6mvpqQBBJYJ85jNfcbhkI3NeOGDWiuLRAJsjgOH2cB1ENVinzbooV6zui6fjyAnhqn2GQ1tezN
Ik2L26Eme5wVje9UNVkpMgTwIJXT1I494W2OCGPyaKaVtZGoeAELCFNGKzqxHjD+0aN+i6th7bEw
Tvoa/zOzxPAz3MablOK/1KNx4yjc1IZOq7bgHIt6I2sTM1anpi95NxD3SKL0zSVJvGuUFwmy/Dgk
s3OK0+pqGp0DosiyrdayBJF14VudVc0mjSPtQU3j+DoRjfromI3G/89cJ5vU+s7R+vgez4HKOXOe
t5mdh/vSZvYSm8pJWRoB9XGtXhJhf/nZMjeoy/xiY5AMbUY6FvDqi591c7Otp98Uo9K3Hd2vt3Kx
5YGiRqaWtjo8R3HfcN2tSKReZaLAuQE4kobtxtHD+bKGoTSsMKXJhEufrIClVo9+cHTZ5AlPtGS2
ymO64piiuhy3WazQt2W05Qs+z8RjbJhfJ5wDxGAz8VnhTpL+MKzhAJ/kwHYqWSFQhHTyIPskQyUw
ouA4o01AjVqgRyWC57Oq8EBewVJZbr+1ZtxdVg6DLZQ/LreG7hR3RVIlzFg4QbnFwcUyesZH4y16
yiakwe535FHMHEabWPQ7OhL2VP/pByuMrO8dm0D06vSJVAuLQsXQATtJ7/O5F0H+ydFSBEitdmY6
C0ZtzUlTFbwNV/hWIs2HYWkAsiu2vu9WRNeYAOsiV1sHaWllR2KXbCkLcQfXlOUYt/mm78B98ah5
VVLsB8OKAiO3ZH20E3iwYQWFOcy0RKFMd90KEWtdakk4h3XuVl8hY2kUfoRJpZJN0T4IzM5s+lgp
4pxAf8Ug56aB0LxbVnRZvkLM6rVwpRLtyohC3E1X2FllG3e2BSxpVieCziJlv1D21UFPGPEoMx4q
t29UckJduitXnJoxgFMAI47rDrXX/CY0GAA9JRlnEjbDheLkp8aWd2mldOBrDOdcIsRse5AxQPFN
9m/CObHhmLbRrKeb9hP61tfjhZICghs+kXCR2VxIku2+PVflc0OkBix4tqMiHlYMU2VKmL1Rgzqj
acuN7BOeG5y4zokGwUFbkXQZE9j/w96ZLEmOnEn6VfoFUGLYgas74LuHL7FmXCARuWDfFwPw9POh
2DVdlSwym+eZC4WsEqanwwGD2a+qn4LMrsubCBZiXW3PWDg0GlSVdqrvLTIoqkxyH2IZrCtM6osz
ewCyyvpHuxfM8Xgc/DbKjMcxTb8BNg0/RSRpjUD14xTBeMGNpq2ZCLA+sSjPTRpCG1va3mirh5Rg
TVeotGCUnfZk0MTrOWYx+LAA35WF54dqb4D2TCJvgrmGMS5/kXZt7Jmca3sjhAnIHbQhw4AbDlxg
sHADWw4CrI9ASPRdVkEWxKN0jjPoP6XmrtEVgrVUpbmPpq5+tgX7Sac0VoZm9L6WR98iN+l8seQO
OLLTUpugm9qZy6lPWwovY1+ERXkwu/KrqCEiwnaiWbHO5CWq3HEblnb1MOaZ/ZIXic/myti14BUt
e7DuYdh1z0Rh5luM1nOpFx5j6dbUmi6MRstqC5p4Z6gG2oPqpK/ZmG2Vtj2NC9sxTabkqcR1tWuq
+NaFZnjUgPlgKR35XgkyjpnW5V5tYAGHnf7o1KUB8QvkDx3YjRf2WXSVA1v0NPUHKMGvZUbwgzqd
+FYCDhp1hF1NKfdxyVFxongEelIFwsx66nOCEvya5b5ukQ2MKbW/Va0bnujg406VWvHoYO6nQpKN
+oGEwZsJPfJJ6TgAtMKaiy9hXivkzgMghuzFjAOOTv3Qzk39OgJuPOI2wgoQ57ND7W/q2hso6vI9
EZm4KZjaPZNrwSbAsyqS+Gxovawtj5zLxCkC7s9GhfQve92c02uaMHeKnqCQI2kByJSx3X6ROXyy
slY/ojhlYmOaDAMdZ8cebzhAs6FuSb0gZ+NqkU2x48D0BTBG4ltgG3b2WLMDLgOMFGrvPg+V0Vwi
c1mHbbffEBda5V0x7ZMMmFeoirrwYC6H5mpuq6fU0sItfReb3i1Iu1jlIym+apNMQ/LBV3gBHDDu
ZZueCnX8Yjd6/t3Q83jN40ORl8sRvbPQ1i05shWphlXptoNvatGjYdGgxHFdI2uLUubEWnFoppix
Zsp9XM+szWPwrYpK6Y2FpMgAPVitbAqTtPazQfwmqImZcaKjh7o7Fi/VsvRtbOGtyflfzhyEOE15
9dQxRzk4e2rImS5jQ4ezxeMRhDs5jtG1ZsvGq0YzduzQvYE3NoNVPdtWXWy/VUAYI466m1TR0Ren
SeQ0bhbNpoI7fe6I8HO2HosfNSSbdT/N0wUpe/YpXTizALp7S8l2QZCUb4wlhrNZGyzFo5tuODQW
D2k+3ShzLH3ausNtNA3NtrCbme1/kFLPac/1nsJRPKijFu7mEfCkHHvtYulpuNN7LXuXY9sc5Ezx
g9cPrQIwbojDDx53+qsju9qi+1MZxBx+3YWD2DkBR1+WOmF8zBpLVzok7bEMSrzajiRBpFQmop+i
T7dEgUfKjQhLgnQOdSBJXSq3INScDYIf8SI2E/Uaqke10bBoHRoroa0mmM6WMdvsiPURYF9c7pKa
irQoLw+imfV9igN721et+kAVeLxK9VJ85GpOMU6NX3r1u5Y8qNou5014YXIw+7x0hbnKa0vbKTRT
dhBiRHGe20a7wIGh4ixssvgfY7P/r/P9Ij/JYNhhRPivdb5NgzEtVha5b44//ovWpyz++LPs999/
wv+V/VAtFo1HJf8Ief9/ZD/tN259g4SG5RqOhib1F9nPXEIdJChdeocMhrx/BDTM30jxACajlgbN
WhXufxLQ+GkquwyTyXai+ploKhqlUX8dJruYfwyVL0sV2rAJrdGz5biNRbjFkbhLbHtTNSMdKcov
5qN/N4p30S6YjZIute3fW2L+pH8pOmPqIOBzU0Rtn0XW2okSEolWaTm54xwrCZY60Lk82uskns+K
qA5lGFtMKA1Sld2rlqV3NSCVZ0Vf0rb5FCMU9a54cVLG2jWGn5boYUraLXLky59+7v+ljMgvxsha
CNAh2s8FFWwk+jlwmZzC9mPdARRmHrX+Sgy+T+A89nte6ht0UzIq6RGKggcm8x8q/L+Uw5ah9U/i
iYsmRCcU0R7LNn764dKOY5sa9AocYSwLUbiXobIDPOOrbf6Lj9KWWfVfP4s7EZ1ZWKjNBIZ+mmUb
tHAKCJQKeLH20jff2e/74WisBr4hVkvqub4V9keQ8NaARFlqGEXbfC+JCppJypQNw5Xh3uB2X4PQ
2YOx3XA83upKvjbF8As1WV3kj3/3l/1JHqGfMhKEeRTOpt8wRqzKJMSAz8G+hFWbZABeYIESQCV7
AzsbkvNLLI1tEf7ioqnLD/BPfw/KnXi+TR1R/SetdTbqicTwDJPewheeOf06MKxjppzqLuAwAMaM
I4Yz5Z4d1v4v7s9/vjlQeHm0dH4tFzf9T1Kpxomis8dQWcl63aUFGcw8t1aC8IVudAcri8/p0lnX
R77ldo+IZf6YFKfRMoM1wwBOZflJH391Rcy/+WVoaRW6IVBHTBLiXLE/PfMLhYwG2AWhBv3fNhEp
2Jb4ZR68W07k5bP6nO8g8bEv6fewRh4nbPSpI1ZsZoPV8i4kSUUaTAmLd+B1uKOYwA/wEZgQKeSa
+89qZjgHqOsUOeG2hDI+AMEZUvsZupm2UmykjaJMb1mGOwjvs6c1GXxU9uibGhuW5GCEgDJs6JG6
xsBmd3MP0QOGFa7D6sjszMa8aKD5ZvJrN6TYr7C20cf+VXQcVVweRQ3xI6Mcwe2ycvPvf9N/Xqjt
P108Vuy/XryKYmd9NgFrMOnjpB8842ijKpaz4BBZZNVx/DqFu42QTX8h0/6kZPGK4JNVXlwOEVLh
/vzJhW51/dDwsxUiqzjcg7xSp03PDCjpK8heY7xKZg5s//77/t2iQy5SmAYldOjf6iKD/uluyYy5
YD3Cf1on+gYSSbiUcTwbauiSaMWM22ennnOH4vbruPhQshzTq8MRqOZu18HGUh4NkePuBCHBC1c9
xkp3KqncdFI4FZkNTtj41WP3N4/8X/7KPz3yFtT8IAxZkwsSCKFVbpfPbkuVCUf/DHjqHdY86ZiM
YpdQ/uJ6/X49flpv+HAe+2WtWVbpv16vHkNeKtl901YKx3eKjvHia7T3ZtD4ijm9cimx/YsHRjs7
Iyp+8UL/mxXnL5/+0yvCnBLO6sunM47aCIN7g/HtoNlPpD1/sbL+swED7sOfvuhPC3zsksSbOj5q
ThXfGjIv1zFgR79arrBP/dMCbpmWQVsmyxW2pJ+eOPKxuppVfE6RthfQVEqFObs+2oW2Eb186K3m
tVGa40wCiQVoZY3FPRmGB6qcs+KxM8rDv38g+My/+eY2AEoLvx9jBQK/f/2JkynC8shIZt0NBduM
lCyL4UbqFu3I4IzA+tQ1X0TQbRTOy0P/OisHWJmrRJBSAnT4hsFql6TP+O7pSZ29gP2WWrDV412Q
EQBdem94c9ugrZvPzuRE+W6Nl0z/boESzTGWhFujocAOZy/9XOea0FZ+FwSUwFWueJwMOGvGV5A1
75E08lXHsW7l0nokfSGfJhPtyEnErh76H8HoKCcZFv2xwUhU1vGXudbxMpvOGmTyJQm/1DryguF8
ZohwAUAyNrEu6TnGNXFAr3hUcBUmoBKbkSEhxzJ89ZeKrP5uGBKiHJGlvdEg+EMCVmwZkNtKFK8a
Bb/0aNArt4y5zK3IUKGTUOBsG+QDZTkt43GDjYPkj6isj6jvPXU29uAXAPeFzZpDMC+I+igDnCOd
Wwq+nlFu81hnmFJo1WWIU5MpQm7uzVa/adIKINEG4DeiSCwgxnNGSYZbWjlhrfxS29j9FaZhvFHQ
u9VmPHWAEQJm3+q3OJsOM3nTQ2Vfq2Jmm+v4wpjA3RZyB3L40oLSKhpPhVjp0ZTNXadFd7zzq6LL
8fv2R/yiYGCHm5qU3phmEDPYDYlAecRMWGLIF8xnY+sq3e8qwSlMEPV2AchTmjttqqy/NpPr1cr4
LONuWxTGvUJ/jkNxCnLGNgNjaRz+4aZdzL1dDuRk/J4492Rk7N0Pw5a+SwzrRA/Y+XhFRVAgqQ/j
zAGDoaZMVxajG/kc2g0aLxakwS5spIN8QXzykxfkC5gyyNa4tSBCySpOSbRTRTRf27I0mD3eOasE
hsGcSfdDTMI2ht+nNi7XZn8NELHTlG9zrygrBDs+cGCOvtf5oVBXFeROOk2MeR/q0y6lJtvst0R8
mq+TA968f6QJkes07pvhB9CVdaC8mHN8H5CXUQnNI4RKvNYATZOsWjdRd1ZDVedF/GK0j1bZHyZq
F9dS2Eehhod+draanLqt1KbrpD+0UADtHRo+nqynzmo8bv+RrpKkeGSk68HbN8ZHJfMw0lDuuqbc
tcou00tjXehidybnhICNPlKh1rWuL54Iw3uFtanjbSPWw6eEEBK3RMaug7tT3cd0pCjsVRfFrp0e
BUW6kX0GqrYd03GLZGo88zcndZSN8hCWIA5zc8aAo9ugTYdNoemrrm5WXNnicS7VdTscoVH09Nx+
5J0nB7R1UtcrAVZWPrb9lnDz2pbRD8dOH6enuKZ+LMgfUqDmudGtDZvCeiv07Q7oFLGRL1Q6gr3d
csyF1/W1spxDw1zRiB7CwPVM85YExzJBQwUDWj81EFhxcjvoMqXlQqr1FP0sk62bErPEteaGX/A8
7GC1HRtcFmbKD98tcdqKqvT4jpmOGGROShKZmGC8lj6LJSuZ1/NtngDOSdNOtrYrzwwNAazFyDnp
KmcwJ2p9G4nET5jHiFbciqn5bMNmk10rNYETyoKk+EKlMGPfuStF7qhcn3UwZzMBjlpLPHNr9V5g
nhr3ST+XEOVBWwbDLla+6sM3NB9yFAwZv2dOtaFMZ+vQqTbhKOmJQFnRXu3QzNQ0PDol7WCPiyY4
02JKgeDgA2bpw02iQALlXNxoz3pyy8xtbq9NzRvrmx1RFodHJ3vRCNTZ9koLSSJCtUvezfkVSIDV
fhuwtIXM/aU42sGhuTKI3pIhKetrzPxtQQcYykuE0uJIdRs5Z25g0zwPT5A613N/TZOHakYoL40P
AsLHDiaLPYE+MrILAmRD4ngLxozFYVhazl1aNAejeYgRMvyAFXlQT+mIoYHuhan41oyvVsfqAByz
OiMnxKCxb5190HEX2OIzLV6Gkjq06WMK13rd4W0h203I/eJKZnicspF2uDFoF7TK4VAPe204u8Ze
KrjfNJ/ecR+aqq/ntee2vlWzUDrrLNvEY7auaSWDFlzy1I554cmsJw1dc3Z8orx89Ew3lC9RA4I7
DpqFwMvTK4SMPQX09Bhtc/1LDnYuJvrUvhD34JwR5F5oHJQvzZc58udvUlwy5Wy/aHN9afrdPDzF
xXwIFRBRcu4Mn9Qt1FrXJ96DUlBxM45OcV0MUPkRCacxrl2ZeBlu2xEk+osSINMzBS/3hILdh7K5
2+IHAIwy4ShQeckJWVZG+ZoIZN5fJUFhCv70+WrmFHXIYz7cI3v0cuNWQ73lu5DO6Y4F36c6RBDy
VLiflU4Aa2At99xmJxLO8AMh1WDaiuJupZ/6Z8riDgq+8RTyLfPcrXs6hhzKjtpd/oOmceKmV1kj
GvDzR1tX1iuWPpDa83g0a2+G4JHZEkaSeJ6Nxk9JZibuvkfWnAkireJ4l0/v9N86Ia+O14AMeAtr
9L1PBl9om4CVvc2/d0ZPxEmn1mojD0AJmwpE8nEsLBBNPfmpvX0yYX0xZePH5OfRRjIg/OOh43IE
+wFRDQRDaF+j7gkl1msnlYJ2JsAEVkuyZOKbYvQXxM/+4Oja/MAGZ6TycHDksoVIsKcZ08ZRmCFb
MZ6AOkw6ZvPYS7rKUh+aYCq3YJY0LxLVV7Ueu7ckH16VUqHauJt2amnypkoS6JD0DMqb6+ApTVWo
ZnWjv5HdfXdrB1CQnln30sUK0IZ1fI7JF3yKyax3Vhc+ioIWwm6enIfWQQ6Kasc5l0AnX3unH5Av
RggNTRj0Phe8vSX1gDfJyuTWwAe2SqtxpA1syV4zw9wUtRXTbhj0z/H4OShqd1EH+JyFNWAswrXk
G1b4FifyRhxlLWF7HCeke16AY/UUZPBDYXl1L8aofYczYlOIyMUUdIBCC0CSsdEYsS0oZxwZX12V
IsOacf/absJ3bWiIcZs1nCEH020XyxCQOIqu6Kr6MV5MAbVmvFuyyfbSmGggSV2T2kUtvHaBar/i
Nu94+nEWlIvHoG7zs2X3D9T/Ug2k1/sYGwK8ENRn7Dm+1oA6K5A4wWUAu547hIaJ6KbptvozQ4fN
WFbVzVHtcAfhFmNbWkLURRDBOVREWwMUyY5xWHTKw4CtyExvQRXqZzQRBvgpdFvIxaTag4AipDZM
HqzFeIHl8bERBMu6pKIVWJsU1qbGWjcOqWPIAdgnQxc5xKzWNddUNHVyiRerBz3l7jokqbb4X5JN
ukRbu0mv1/XiEoHDdG9DSCtBPRMwVPDppN2oP7AbHXaZon9vazKX1D7hPdFYahMDsVzp48swgK3D
Fuask4ZYXGvFs69lncUeBw+LphXJbiAgi800pTaMv2RCxQ23OL2R1IbhhFG4q26RJQH8tqK9m4tf
pggNBCcrfuOQXeyjrjyGpv1thiO5zgUJajoS9+3Udd+cPNU2Ib70uhlz3oo4i9Rm4g/R8g3God8/
IYLFYISXbHH4sJhRgKMPULtd5h/069CDXWGKDFPpjw2pRqVOOU0spqGSbfO6yWH56aCU1y7GSPg3
mLWGxjy4lWmsxwB0nFJahAUCdoRl0g4XufiSGE8Ga2vxKsHCwL6KFblTeESjqjxaasjmZUBpqx1j
C/r73gnr7LRKBzTEPFRFeJ0DzYZaqyx5CU7BNAWRXsUyYGd3LcEsMtvG0VzMVXmAlXNKSV1XeDKo
QbrTCrQjb/ZDdtFjiBUfrm+66ULckiaejGGwLCRCIrjtYuOS/Vhw4nPOIPFZrEumXnbfF09SpIkn
GkkiPQfRgrkIHrDoWXvFtov7s7DLlxTnmBFgeartJNlL+tucrru1A6UF2P7cUzm4XzuMaDGGtHhq
Ha9cPGrJ4lYzuOOW4mJ9DYUfc0sSv9O4gxkptU8GgPN0sbthe5ONusOGwmhe0YGq2YQhRUDowMQp
F+CYMzt2LXXUr3Q+YEE9/ZgbmxV7gPBWaMx3Ur6aGw+7vKO/NGmbB4ebNh+1lRlpe7oHfOrf6xWs
PeUYO2Pxpk8wZLt6htLTzn46hxblAhFvAiqHFKnmvIKwBJYd1HXQHWeG01hDtXMVcjaQ+AcxfzRg
2mv+DfNaBjcYYBarYVjMC2EpJ1WeYc9LZ8DoKkQZJ7aOdWI+6KN7IZB/obv0JYrpz5vVja6Ng6c0
83c415aXVK3vTi4SPMGwVdhhi60xf8Q6dukJf9E2y81bHNufua6O/qyqn1DevyigGLjHtYeAlG5X
j8ITi8OyqHmnFUCCVz1HASrQGX2F3PV9q1bMuzDjGswAcE+z83YaULLroKkehmHexrFxpaHpYVTM
NY3jzxr7cW0ANNOpmhdn4egLupmZ42tYj7mlAsiGld6cJJuawIINr4g630QR0deZ4E9MbkT9oczq
p2gX3EWunGa1e++43LULcS6V/T6vw3vialeNTj8jT79CZfLQ7V3TeEji/MoEwwftcLH79D3X092Y
t5csWaItbym7475sNkz/vMjscKTFvBLkq6I8G4gOeAp5ukeelvrZatKtwbZjip9U4HWKBqkPKEOZ
c2hXx42RKG+lUvGgDm9q1h5n0Fk6DZvdAz0aZFljoqz5ScsrryQYozjjPRLqV9EwucrznTK5z0ja
70muHzrMJetar32lz/xYfcas70e96ydyP1t4KxxjV6XJ3tAK2ik0jvjhSubwJItPVwz32JzuY/2e
JNYXbEoYy+AyhnPhjcJ+Bn+OUTXPT2pNCYAGZCeyMCvNVXNVeo6xovaLmqIMzDHrjO9WTx2WSqwA
mbGZJNuePLi7GfNv3f1eFM1hVqgXpVWEmPTVWra6vGc1p7Hxcrsk7SMcDONDPSp32fdXXe05LKjS
V3MqL9Wk2fdQrVdDKK5l0BzTrHspSibq7SXBgcxbfzMKKChuEd7xPp8ciw74Ktj2pcqh73Gs5F4R
zkdBbeA6H0Ivt8RN6APbP/4Sc5n8sEb2AeSMNDpGe4WmltI+284CA23oTlO3jg7xhTetZ6r92bSY
qlXAhFaOYY1Mn6qDnppb/Hls4yyo4Q1tHgHscawTt6ypDT+exh2DF4AyaD2cPb/rLg9mXz4sYjlA
/JvOgMlWHpjcPAaw3gbqtkI0Rw5yorPPhOiNsDm5mr7PoIxOiaAUTWEBMtUVkIbNFEQnA9QE4In3
KMcMIMiUlLn7nOMLU7T8qe2L56J1nnRd+5EP4nnUlY2St1/HpqdvsT4MPfu1/LFq6aNBu7/Xmk0R
TyQv9vBmx1R16PGlDsHeV+MHjZEsz8wcgMS9IgdwQr2V+LpXc9Y+uXO41QxFA/mvAxwomQSC/Ukn
P066ey+TjCpx/Uj94gjwLH6YpnrfjrxCYPnzlKSc0pJwYY1ZWruONSoyBwagGyPibJ9W+Pnzkopq
pmn+UCzO8DYaNiZ94V7mBmfm8oREG60Clav7kzQfi6rYRopJjHE89zo81NgyjZ2LnnIu6mw581Ux
7BUZvOGMGNjLECDQU2u8Rj1CHTt/e08W8sFIxu2gMu5QemB7vJcRCi1f1Fp9ju33Vo+vFZ2tQYYb
B7ubAf1p7YTjmWePFyp0EmPoBQc9DZwOE0EnDo5Z0B4r45y4oWfUnPOtbQJ7YkySU9D25zkKPsoZ
WoxeZ+uhsZ+S5IUvDi4Od05lVG99EBACs/DDm9bGKWeOTmX0WFbMFtqU1wilVW5fPAbuE8OB06wY
F4ax9drpogPeeow6ZneLJZ7HrsLKPutut4sD9XMU/Yde8t4EoJpgonGwj5G0H9uH1oQaY3UeDJ9v
bQAdKdHlo50GML7CL4YRCh4aCPYUddQBBhWhSkavdCuNjnuUwzStQofu9EfXUvbjd7O9BOGlH9Xv
gKkOXIIi2lVKc62H72rvpdaN90IW3vW49t12x1IcFueS6Fi7D6hHWRXMl5gdq2x1Eenpm13oMPxk
DABmppAOHh29KZ/aayQZ0PoU52w099RPn90E6WiX20+tu8kdRikuDRl/ZAf/I3PK/5u0UNQIAm7/
2p3i5zF2lP+6l/lHWPzVlvKP/+t/21K032wTgzt5Wmo/bDp+/kiju7+pi3bMmxhmJw4NE5nhjzS6
+RtZJ4NAG+0mGvoHItMfthT9N1tHKQbyqS3Zdl39T2wpjv1TyhHJBX8F+UaTPwyPyM8B6dalW3KW
DlavRM77Re1eA7JmmEIeCnNuvw/c5HGAOrxuFB4jNaHFpBQEhRzmgNuyYXpjm25MOHd+zvT2ggmW
iXUzPCosGFQE00ot5nqi6kCT8r2PUcVs9i7aKuiHYEM7Q3N3JBkHakxWOD0otnKajzly3wMeZCp8
YC17kTaPZyVSrlAU4QPNypRimHSzjkNHgHWvYus+Ekz72tZ44GF2pgKsTsaWibCM8BM3FbuU49XG
woF9CBISaTA+lFMUxFS6uBO5i7zlFQsihG3lqujnal2VqD2KSX+V5cRno6GTjXF7yAWg/3IMftQp
0CQLjk7MRV0NlA+tDUn+Jht3VlMBn3TaZ1WlKUnoFO+NlRn7JoqIH6PLnPLU+N5W3/uo7fBJkOJI
8aivINuEx6r4COdIHokOTYc0oTULz195FBSz+BzJVLZDexqcXg2V1YW65oOoJEpD1WOtxIxTxanB
GdXI/VnLtD2i8ltSW+DkBImSbZ4J/SWM5I35KBWWAp6ii1mR0SpYc1gpVMcEGe76GAOlOXFGK3uj
QUSJc9KSVs4wLIrrz1lPK98pQmiU0iS/y6Qbf2wxJ8TB1XjHsR8UiGrI08yrZoXTjjSZksvxPpM4
9iSB25MCAWtXqsO2sgZ5MpVecuKszezU2rEZeVYg+oH9BvKaWwct/Ky2aQ5204lmhU8H3qfpaNGu
NpCsVSe+9l1G89E8PpdF9zqN50pLJ7wLzbOZxeqjrKyITN7AWQxy5qaGM4nVillcbtU/ItiEXkFq
soudFg+J2a4UQ16VtuPrVbjvR4KEfh3JHwQsjbe+c16aUte3AycUb2R77dVaXp6ZGwgmi4q7skKN
o2bfiYNRZ6ofttopKEYiWO1kbVJTAdsaa4PCPk0ApaR+0VPV4NoJdYkGJJJJ+OI2HJetVIiy13Ec
wY3Y/W5MjGNn9ovFrViLTtv1wHBiwP105QF2WWWLv3FanI7D4nkk6JBt07DR98PiiOTgspeLR5KR
0biyF9+khYFSkbzi9MVTaS7uylAsRkt98Vzm2eBsCtUJbtyBkBJ/N2cW7P2oClo8m3YooHwt4WZG
0mW5Fo3VHIcQGh2eAeNDBBzkV3QACTAHjFYsg6yLDOZqq/WgW8NYKO/D7ybS8XdD6bh4S+eyzN7r
0lW2lq7JC32whB61fthVGZ2QTkaQCTkXn7vsLvlEkFqn3uYOQotpmzIP29TmzgWjFBGUoZOWoML0
I8Xl/lQ0EEPL3iw0f4g0SsaWvGmjjNPaqvANQ1ZzX1NqKKGDF6i1c9Heg8BZRA6mguu+wxdfd1Q6
rbAKmB53zz2KQipmy3jT266BwRSz86pyi7uew1eaIoXZp5TbXMLN7dmkMNE86Il5C1IQnh1pjNqR
xEYHtu1xopE4K1KWEmShshUDbKf5fdZJAlojaD545ZSNn8PEYLsdu5fAsq/J+AE1AVhbZNo33bBb
Lw4Yf2EJfiS3OxNQos9rLN1VbztHUpSXuaun40y3MqwmmgwSnWdT5nTeuLNNm2Qv32MxzruyNc2D
1RGoDnvkWCcwwQEPMacdlrCvScoS0ItGeHU19ys8/6gmZj1xYNWm2R+zOTtqM+MjKE9QZkP3SnaA
0ygJ4ddWcqQpVP6LVtJlQDacnlOdCHFlJRj2E7J3TapvcZ6UnpJI7diYLBxFQSVSaZjJbmI53bXK
lAe0tRU2iZ1gutVKmn50eWntTO7Bs+hT+TnmlKfMRp970noMQ8tk62jTW8W+6p6KuIHlnopj587G
2nYdxuq4SMo27PZBqc6IHqHzxYA6sA6p5MlWhQ1Gqu83ZYmQS3WfexiBlXpMdYA5FKkyEeIPxo0z
qM2hN0R1DCylPAQ55VxMdLKnya6mc6h14kxAmw1fXc/Dd8yUzZ70LS8dCJ7EOXq5K/LJPMwMerfG
BFfXAeW2MTpdeVUaqFYrg8n0xilm/TVXRwsIQg25LpjedE6H18BQ2lPZhAKhroFyornqZ4TtHB29
FSM3n9MeHVpIeRtBPqtA3ZyEHpH94fqBiHVogQoTwMZ5YjCtiBM42kZz46V2UgZ+q3mBr1lWv8Pf
Fq/bUlF3pg1Nr3X5SeHkV5tm5gBbMyheB+YMjJ8pHC2AzBJDUyHxQqs0eZ/+qZTsq2VXq5xti/ax
HZT+JbeBJCggCR4HDQCgbFkbOKdm/ZDsi0mn1CFNq2vPh+JEgQWsm+KSJ8/JIBf3amC8QCZs/XZO
+fdz8KzalEkEmSs/QhIpq7YdaMYg+E55U6PoG71GOmi6XLzRXTAddFryiEU64pwh0CZqurfTBPax
lmfosObJQYRYINRyr/Fsh6VKgLOx8CeYWsvh0grGA68LkrpxtHEbw/HVQrQPFAIlz9DLODIs5Zck
n4m+K0DzakTxWuc/UJ74c5fazCZqJIUD4c7sSEkmtqy/Kdg790avx0eT7rjdZMU+uzSGx6IADrkg
GW1LgideMI3Ebg3YdcG1tsZpX+q4/kl2MCppzfw8LNBHzaIsI6XFnLAQOFtkHGT3Irphm9z+Pqa2
GhcOXMYTpXLT4lyItqFqKZsF+6LY8cEZxgWlyKbJCTb0J56o+nagdwbqEWw4lqAI5x595VhkiRwr
Y4tNvsCdNSMPrgiPamd6trVtD3gZHHtrQlRP9c0wPitscYH1ucp6HMxrFKXfARS/McEifVBJkisq
mQwZkMCfQoDOxehyU4Vw29tKpdZ9fAOgoK0H0lxsY/AZjJrYai0VEtKKj8MCBLXcMvCLJOI0WrdP
XBN1FVf6sKVTwgJRxwTXoZSV3jBjFTRZu2Y0ikqhw1+G7I1ZwUiDl6xtLfyM0+gx2qFNsBF7Ks0t
jM+9oj70C5/E1ZrR74sqWZfj+KxN2KV5oTwRBCGbq/DgUCFT5w9ZozCM1YeYIGkMv7cunQOcO9wT
sbmBjZI81hFs53luOl8W6M3Q2/u91uXYRlv9inkYc40g0jiSoKOPw4ARB0Pvqaqt7002d6hb7HTJ
d1ISKKBvP7KRXSKqAr1iZc6t+yLy/GsDUN5rUGt3ukWKUk+4LwcbojiIhFd6sjJOsJqXjKbxRUde
ODIYUBkjATY8EuNreS+Uwyvv8adQrwCMLyhP2H7dNmu18Hm0MHBB4T1kSjY8ZAawybYNXiZc1Puy
iN21bcERjTul2CWVIf0uhWSx6iVYd0Zx85ojiumh60w4EZQYbowDI7ns0fcGdJuzwguTmEjx6thM
ueZQ3WsiLreKjbRCjj/2NefLSH/dZzW1d/4paHLNNoYttiQZeK4b3wIwmtjRVD+LqpPTolUSY33m
wMFFqBy6aMjZG7OLvyey10z7XyvFfpGif/k/7J1Zc+TIdYX/isPvmEgAiS3C9kPtC/elm+QLgmST
iX3ff72/5Iyl6VZ4ZL07QlJIml6qiigg77nnfKeIOa9uIHO6KyPiMTimVNovyu+fTG/qLmx+UCwd
N7VJiJ5AXk+RkeWxEQUAXlM4yD4qKg/o7zSSYs59XQC1rqA4pNgZ5htlT8+8k+FEeLomldVQU+fL
MD9FnAYPnZc9d+nUapIwXQA+B/O8xIOStPnZt5vw7LNeWUvBM3cCccz3lHth6UzliVUUTZH1/GQ4
fnlMWZ7f9q5z46A83Cx+f5iTnEksGIuN6zbcRGnaLZP8LofSdceFgbyHAxAPZ8Wx2HP4ngEP1JDR
aryAdwq+s+u9aZ1YRoKrDf/n4txPfFGb+LpIeYHBkkKviIqNGSbPrVzKdW7MdD5US41L5Bs52pdU
UvfaQuH1HGPeJkbAYiWZocpj3jFDypZCFeIw8t+nTO8jzf7YT/GyI8GKCcFt9WaIVJedJweOa9jM
a59zQzXtsK+xVK/LTUV18Gtrdkxa0NU28LpDNn8FZIqix0BHFLmtPZOjeO3a107BRGdVHcUTmdFz
ICc/bYgEn0jnR+pGePYnSJtPQdcMkRLvnqLzibwx+2Cj+1GVY7CzMrbxMehdcut3U0+he0zHthQ1
BixpY7Ao52FT5kZ9lWOJW9m5+o59djjNAaGzFTHwYdckkN4b6y1ymVYKf9jnCoOR42G44EHyYOWB
OtPoRP93PZJ3ILAWUSHRuJuMm9FBpdGFlfrlJhr9jhjvbKOsl9amt5bi3PtutAP0zmc3Iv33y53D
LXQFoxgkXIXCbk0MxzjbDMDAZtdcAcXBN1KZ2XdRdFcwq3bcfLGbJA/E6lZDIloW3g5dHPaVCV+X
+ZNNZ2rjWoGQDNaxA3jtGNI611TDYhpnT3dKx87aiHxK6OClY/hLhPl/wWr+J3EqG2YhFt3/XbB6
KNv315+Vqj9+z9+UKtulbA7d/Xehij/t9yK64DeuZXIEkiD1HwTEvylV8jcgEvz//FOIf9y+/q5U
Wb9Z0AaJZQjup45ly39FqbJ+sQlbRLEsySgF5Altgyn/Z1MuFs1MVMLm7qYNN6mb0sUsOJt6bXU/
YVEpA+rn+grug2yx9Dmula4bymOo2Hysm+GlHGoy7wa2DZMz1oqIkwtcVX6G2UQvxAzRLsbjuOcQ
hmpOLIGrGP18dqPb3Azu//TB3/zuFv+3os9vyrjo2v/891+s/vq9kCYiCIbf3uaT+eW99Kgj0uQL
ufIWB99w4GRreyDvXtlOt3YHwCvUfybc1hH5//pvtn4Jh1gEC4jKmCb/YfM5/soxjZDdzCzq55Un
slNoP9NqrMutgpZyOfzJCXENLxrHo1dbkPqLSQChYe/d1P24XkJ8jOHiGYfZswh7QxYAbEMZaKDk
vLJLf2/WNLRj72hXeYsgzQYzYyhmGfHX78K0folp6LfhY8DHLWPzX/n3z1dD4dd0bPUNWgqeyFAf
vDN3OrXt/K7ZmnVKyRyz87cgcjLMUg+0YWAWbbMry5xJC4DmcTA/5JH5KMOmgcAuWDpAh94ngL9W
I0IMVmeWYQPkgi1N5shOXQwnZpYM+ZhyV9nCc1YC1UD96l2Sro67lanJ3DTzFE7ijvDIgvo3dZTL
tT7QA9upP/OkTDdFRt92kQd4wB1OxAqGAWNfRoVG5+y71P90aZZBekR9awiZ1OXi7yj1wfWtSK5K
fwhYPyEXGkbPGdaAyF/MQ3hiE8Wrpp7oZijZR1HooiBGN9sCX/bGntyLJhYvGdtK0J+cBruqWHu1
wPDTHTLXMNZjzRGoc71nN6dFJRZFe0IjrQ5phReKpZfYLwP9hbA2sZMuRUchu+ucBebHaU6rw2Cq
8MYRabFVs5nu4xzyVh4tpG7bZTn7Pp0QlJjyqIl5jA9dI/YZTT37PKU6ibPojUGIeF9Ow4dgaCtt
DgQxrdi0khQPfDPO/LDLU27gCRxDniMOaaK1wLu4ltKgjTIOL5uBgnIMTt3NUlEKTT+lf2HXoY+x
x76kxDjeJ1QPrlKpzhNHkhIifvnQC4SYxnhLzTDamATXnZ5CPyPh68A0F+7++rK1/uF7z/VKSZjt
mxCEZSB+ydrMuaCVvGyBGQ0cC7O8fQu66p4j/G0mqBiIYNM7FDev6PBB92KRy0mCD6LGP2GHDa0J
XnEeF5AYtnPAFrC3wvEkPdbYFhw1vApX0L1w9QPb8eqJaRihz6GVK0+nHbmm4Z+8nS+O45+iMHwJ
TduG6yUt13V4Y78kRITHTyB32F5NoN4wK3EQqO2Mtp5xuGs0taZaPGqjnxI/3shpwu4K6f8o/XLL
BpflABonS0v8R9z5rzqv04psfxri4CGrxzVjKbqARH6eh3Tjm+qghH0bDPWhqxFnxzi4M1PvWIWS
Ax0H+rxgO4s2/KlcijNHId6GgsYOunFWgF/AdI7h9eKUelDBMfvXP1mopD+nWL4+C8JTQhAU1jhC
nSn5U4zKTYdClW4MilyWH4VPb1hoIu0FDqdqJ7lgOntpw/SBuRMPpkzLg2dhXsDuebOY1aUlBqxk
8m4EyGZRLyRUhkkNtwJrZxsAZT5w3uyu0zg39mhZUNUBlq1nH0RFnc3P9AWm/mrsOjEfyJA2O6dp
6AvX79qd8OX5nd28e7L98M022IvWHdfFgNjJlM7Ly636Pslg+zdE4M21v0Q2Zvfe3nQ+ykznmj63
UDfciL7ERZ0Xw7vLKYEByF/YGkHs8mjC2jiTJ6n/cqZNxEplFTX2fqEehK9SDECPvybpv42lU+L9
l49e2IesMyoU9yS1IKTYqzjL0g2xRHUdNIDiuPEDuEvnu9klRJZS9nmc4/EKIsBtUM432IE+xtwY
AIiBlrEo3z4q+g1gUYRXqDsDexSpCRI54z+4k+dSyfG71FuWueShKuNZ7Nxqwg/dTu+ptCryRtVw
geGYurhJw+5VexGP2R1vaLoIzTFfiXo2YNXwREOtCVAUivgYB8nwDENCHYW3lLde64Y4zzACJP7K
sOyB/jOnPmYNFbGh43zk0PjvkKK4wZaGewcAld1TVGXlysNTdmlkfXnoqxKDStU0H6GQtyIrH1Fl
nudBIBLz5hVX09oZl7OFn2iNq3uX0ftwAFjxmqb5HjvuQ+Wwp1qakL2zSR5TDOa2CFpwKdJP8AzQ
38Yu4LZqaKpsm3Z4XkqiQ1admid3wfRUA3e6GumWPgIDw0bPq8LPaU7nAXWV3plKXNtOUV8qJea7
0YzxHWF+A4xbPuej35MwjYlPprUY9iXmfjP2na3tJNOx4PvsGpjGprB7AQvzUqdddpr95Ae+drUS
UR2tZ1c3M7Tl1dzO1jGjnXhYYS/QHTL5QWYVHTKw0DoEy4PLbfEQCfedixi6YZoT05qmHO2/KmD2
chuhTTN8nQ0m6DoYk62cnM8+Gu5lE5bntmLx7iypd10WCxdkPQ5X7GCgzyo/PSFWXs8Yk7kBcvFH
JXdT5iXrqkQWuc/hRa1zR7g7ZY7Rvu1RNHpTf2hD3VyQE4/PCuAgz2oKcSDcm+6tn9T9MRrvraD1
AdGhQYTCoHRr8cJkk8YRt9B6tFdTtTwOM4T7tuIAaubdxVjLDuYoBm6rS296fIhrxkixcQnYsmUS
1QZ48bIHnXVpGa25LqvmxRi5udqdxfuf5h01vDZVePZIIsRdzm5RXTScUUi/FFeoOD5rTBN8PiL2
rbShl/RpXL6Glgs6ET/GRg2TxMltXg8OVJJa8iey73MvXMUgH7j5A6hfPnE5qY3TUcg2exMuhSHN
ueAxczr52lys+8hrXj03OpljMGNXVP61SjgAZWo0Gm4kYmfNfNBLSZuwXJpdkUIk4IKyt6VDGGll
GWx0p4HlioGGPdTgw6XqvBWXjuyCEUMe7cFXbhs0t/NiWTdeXxk3kS/xEUpsoH7PVttgj73ohbbQ
q21geU9G5+LzC2J1YrbGlqUn0tFR9ATZyrucOwYArldm17kl/1AL2AnlINN1rWdcSqeT7YC7fBsC
cR2J4jj4XI0xpwpHXnmOKJ7H2rkTdm9flV/ztK1H60oP2VKP21QFAQNFu16F+JZ2aNAXod8Lyius
Yk/ckI5ab0xe5ITM7Uw6T1AayYWamfObYQzO04TCgl7sS7LkS0xwJX2AAEElnlYLSmSDrvDTHQiY
F8OSFwAxh93yu8gASe7kTfH3QisQVBE7VzAkSbeVlBQ7WqmIYxjVBejqsWowZ022Xrk0KEYd2IHO
45jZF90RWd6/N5FC8sL6NJFGIq9VNyiJyCWZGpqtFjY2YWWqo6t1FdkP9nVr1hwgA7YX62a2lo/m
C5aqlZnuS6NRbvw6INvU7YS+0I8TtWPB2aqRJC1aKA8Bcg8to1r3YVc6aC3Izbuj2bYZx3P/PRod
0tndcmqTCgVJa0kpopKv1aWOU6XTeMMFXq+XPP+GMYIcHue/dae1qarLn43SzzeAXm5KrV+VCFk1
m5rKBB5rd8uu/5K7vpSvWB+167aPb+oMDzMaklrLL8mMn3O1gXXs7jOjqpAAMd3nHExoL/fIxZXj
QXFPvaF+7GIu5XQn5BLtLNd+AR9icXFU5Yl7ED6gyDeeojpnItMiX4za17AIIwKBvS7TUmA18+k7
bfIca5kQbnZ+ar+0Q0uR9eParw+MLI+LC10oHG8KGmJxYCEsO1alXosWOy+KMDbpud8PODuxOWFd
KBR0uELowiZBHKVvwcrK/jglcXtB1XJw6fstCzY1Lidyay9RH9MuyZiNRz+g7Dm2owfbHb9Pxsb1
IlyXGl3qDYtJKhDwk4/cypkApdSFrhr1PjAgfeSNnFeOaqi0thZsFZca3zRUXNnF3XOjOCw5po6Y
+0i9bESL/VxJQcov+czq7DtCEjSrxfIvoR/bqEvqLmL7sW+/VOROC8qmlpZtXsiarw/NBF/Kc6pF
aBcyGaApvoqVlqizkWGrT4B2c+V8y9Gwcy1mKxtZm/XwTYsc8s0ck54TBOK3ymglYrH1yMXYfPe0
RD58ieUEFco1G4TinGoxveQShkLNGiYR/do1Uh5oWnuXWoVvtR7famUe8/i7q7X6PKYubtWiItQ8
zZe9qRV9dEHEfRWh87da8c+S4GOWYnhYEu8suz45z3o3QFKguvKX7GkORHUX8t3IStunhnRYy5Lv
lNArBmmlF9DsxcoS3nhtFnTGLUV2V/aGd8oGFMDGhKI6BTxc40jlV87CqZAgKH1TjZzfkaq5TNh3
UJQKpc7KWIFEvYkkzFpEFQb69jRUyYERomDB7nAsbrq3RJfEUXfh6NmLxsm6oh9rgaL1Qb3kNVsP
jlczxXM2PZ4bf6p3tITaG2Pgfjhk3W1Vt+3OnYBuKZVdmLrQDo3iPBSk4UKNwXZovasYn3YMFgHp
QCa5cHAxUXoYE7jV9cAqKNqdvdDj3j8RucjdiPwJZZ2sh6I7OZGInnoRnGCn4AVXI9KpMo2jsFzn
EDTclXgcA9oKBenuuBBrMJHaBzqfMscBQYCMcE56VmaNbgecdE8gvkEmXbIE9pzv6s6ot3VJq7gd
nwRNg7WZcclIKKY3VcSvazhMk/DXnbaauTFmn7FIKngzKgb4YhjmtWBI3LfxNH9azMcXRmkVtwOA
5GoTtp1B9Rx3Ukap6UqGNWF1ZygaBt+Z8j52t81taw4NSMcQGw0EE10569jRCv8+225VOGjfkz9c
lZCCt3GA2RW0YnhanJwMqTXLW3skDGbnUl2AS8Y0nNviMp2hd/BWd72NpGDyRX2sgsB6K6LhE7XR
Ouk/d+VO8Y+sAP/vYLJcV4BNN+6spt1gj+WpwQFwKGoHe3zu8Ik63Vhsc8dLz9woa3tTZmw0Vtid
m3sRBZJVmS0fsiyH2Bxk8x61ZjmkbCc2qYdjrJzCU2xwqfTDDbmZzzTHu1FEo7nLsbFt0d9JG3ff
yr55NH2j2ccQUdeuUpRWt/Ubq7j8VLV49mXraKMpuR8XF5IAi1JUOKVF2OKmDsLX0EW6iDHUz4Sz
b3Os6zyd8+KGJ21F8tbi7qrICK2nmF08PnLORUFN29/KGtjUOlNt3ogqA1dXwYcWyqOEuyB2aTla
ZY88urSIMTREnWEpzg9BiOAZGS7bqCU+8FHjCGgpjjA5ctgZVtd5yT7QRsDamxyD+MT8VZRbJrln
daNiK900ooLLGcBQZRzwunZvdtQaUSW6XIezVT6BMJ420E66Q0uQdhqmhMuwhwQ6gjtaehIE/uhB
iQbEvHMT8Y4wxMKiK0lYmLi1GpveysS8qNRCkCNQT1PQfxKzOcm4OFoW4Bd8+vs+V9h7naPt8drp
/MZfF88wBKK7rlN3tEjhZE3XuvIpW6y3JgK6W1RayXHjqxYzxKZtO3pBHCfVViX8TCuZuclW9KLb
m4208MRhS5O2SzSu9VYsYFsYV6SPMdFvnNp+VAZhLW6IHLvtyzAMBHtpFi9LBjkgsL4NoXqIrX5P
NGOkJlmBW2bAUfV4HWC555tSE2vqGG+IMBM9aE04Bo6sxLrFGGHDzWDlHG/mVn0iwNF+k8k9AP/i
n2gO5j8o4kwfKMWwvWwThdT9RXJwjLzyodMQpFTzhdXGWxPcIFVofKjBBCTX9OJ9HssfGIN0bxsR
PDOt9oOBl6MRDYkT276d7fh+DtK3LznkX1rCPJQ5//oP/Xvey2puYhV1//UfP/2vy/i9oY31s/vL
X7X/KK9e84/211/005/c/tfXP1Yf5ea1e/3pf2wLTgjzbf9BsO2j7bPfX8Ufv/L/+g//7ePrT/ln
OxiJze9PypF+LX/8Tv0W/vPfH/O35meGnf37b/kbw45zHrI2bmEBPlLg+/19BWOav7H/0Ag7ZEPp
wfD6u1nY/s01XRYioMNcfo++Tv7HLAz5zoXYwT8TX7VW/r+yggFE9ovIZTqm73o+cHFcdgHxip9F
rrzmGI1EoDUFonN2VgcXkzQNngGg/ksIYI8xLbXXEFmfy6GX29HlEapCDlaUPHz4PGAvRE++k6g6
Rd1LZBK18Yu9UwFIVVH4bSjMFkZtdvkFOuoVz7+eDMYhZiu+D6hZPyROSdeEPgMiFdKK0GB9n3Fc
btxhmZ8zz5jWHhU6tHsmLXchVu7xMJdwLHp19EceFlCMr+2MCJ/v0cpq5B8GB/U1Y9hLrgY9m4Kc
LDXBsh26+fssDMHw4kI0n7PuqCSS9NfNY2zp2WRNbp0zVrjXXcxxEZHqoUl5s7NCjlVhHOKSCnEX
glA+F4X4hLDNEy/lHq7M5VLW3TWn3k/OXeMeY128tolZbmyfjK0dAbaau4EqWXiX7ZULFYAuKczo
QByoyF43dXnN4ce5j6uIFVKNp/OgTOJ7LCFoBy8i5yG0Cl7FbHMaTvDgcGwroJXqZEsuPsVifloN
tZut0QzrpTJYxgNPbjSxLVbgnf0wAsVZ191RxPrcEaOyCqMi2wIsO6zL92VJz0ZoYy9ZqCH3l7T/
JOPHzyWOLzNpb6JkHnGQO1QY4oYCFTO/liUlLJgHP32qb/d1zI1eCVoTyQIDtol0mAgPNuJEdlg4
L+46Nso4rbzFZzYFph+CEeZHPj615aRpOM0IlaGUILs5vRkStSJNPQYOpNLzklC2PjSXGHLuvJwA
khFfJP30qDCj7dj0uRuYIXeqcY5WhDwuVWFuOT6/5SHkMc8OKS4JuLMSYRQgiEt75JwRtzcqaPdW
knFeE7j6Cpf86Niycy9v6qR3NuM0RN/HxiKDOEXXcTUemr44JWN+SEvvR5sT9M1dTsseCwLiM+0J
oeK6tWzr1gT3wvaNtk5JVS7MlwXgvUIZOFd8CptyaJZd7APpmBdd+lqNdOc2g793XWs4jVX3VCxR
uTWN9LrEVnHiUmuvajd0jpMXgUjwDKyGfHmoIB2gIgPK2aFO8fINQAA5CheHE84mAz1VK8qFN1Of
vFj+nOxpyX2jApsuUCt7V3qfgqtLHbFcfjqJhdhXkp1WKYb+Nq8whcBxcomfwbzApOKCLg6X4gfJ
sXGd1/wtYiaCbFFbIrtiuUkq9cOKbGdtMOSc236KNqQROY4EjDZAkMloz9U3MPhQG2Lykkrz3lj9
gOt2FnuT0+q86gUvIJW4A7Me4QOOLxb5utkB+k6OIQxiGn/GQy9RMZsFKzkPwmuwx9j1IfZt4oat
cThUyMTB5O0CC7bF3BBn91v/IILism6za2EVWHJNID5zVI2rfgIvFtAvXODZbUSxXGsj9pjgdrPS
5o0mYapsnOlR2vLSM4KD25PM7Toc2iBwPgLab+iwD6ctN6YDEEXsq8ZBVeTLqGF4LvGwuQR9a9af
N67moVuLa51TxRFwnKPoKuK0+9yQID3iVmSumqMtxzLzW6TaYwH1HAAVMng83M80la7iQbKPcXFm
iJEq8rAeZsox5vbSl0u9t02SUwMGchlgxCghst8Jn0uwoj5mzAiS5wwZmz7k9owc8xQuYi+7Onxw
4+g5Dg3m1InxoOQuq9oGG5h0qBRWgbsLWdRvp5kBP2ZPsyKzbmEsdO9GJ0muFBlCYCjtsPa1z0oY
FD93jjyaMuSw1pMIzSU1YYP2/LpxwyVr0Nta0reiuvGR9eSdbKDrU5DrbAxsS+sgH5+caNxnVEvs
4wbTnStUjm/UeWkDEzWWR4uYG7oSEv+iIPPt4muy0/4gpdj3HoQ7C4wEQeGcvRFiaB3jlCEVemx7
SnAZtrO7bMpxaKKd4t/ehQCZz/GXpIpuSTsZeW0/z+7VhPAqY2zTdtyZwPuTq7wspn0zsEDmtbHA
09qtlQGuiD217bLxhgA8cA6t8uakxt0RyrbsIqLHlvnh4NVAnLE532rQZs0LQQbV6nE/qR9gU59H
r0QFJfu4biNzuk3oAoYDtB5tC/Aya8z4bHF63we182Ixnl41Wqum97daLb5iJ1MlUIm0nG0Febyb
jQLfLZ07G2fAmF0wcB9pF+p3zIpv+EYTvBdsUFJc870Q3xG+09OiNXNXq+eF1tEBN2b7eXYfWrO6
KSstyc/ywyepcdkhvdtI8Jjka5bX5jPzaHOYfe9VMj2CQ2oux6ms8cIm4jp1ieWFzhjuxVjYPMlt
yk204M8TjNts7jtrjFjH2MDJAP4LLAw7gq4N8y1mrbs+TRuKQ7iuZE6ZMIzrKy+b0mO4mG/24iH1
pc47hUbpae7NV6f1n3tJaF0bkZvJG4+Y8SNwIFzudYM1esCOfom/APc/q+OVKZojta/utTKbi8iF
k4Zxtt8tC6sLp+HmlOhqA+xyEr2QJ1bKYMVtW1600IYvMXti9NBLlXriYZxPOucPcYoiqDNMNXtD
pL48ViMTcj954lSUI+iFbPigKqe+pB2awTO1ol1HnILC6UvV0ePtCTNfYwMgWgJysxMkpVuMMIX1
IwcxtmGDwn6laR9aP90bS0lLbhcv+0m2b3UMD6rNnr2uOU/O9L2r08uEPdOYOwdEyAgVMXxa2EJ1
3PFWfOH1U8mA9NCP89buQntNkZTDkyvXR62MBEgT6ZYtr9+OSf6OsiN3tiT/wpbmWNdy2UxV36MH
fOI6585ASd1xrHMkJVL3lDeRLCscoCZFjCeGSAW52h+14gdDnLRd+0BYmspBZsjFBYzxQ01Qc1g6
PMFue4678SHkAPCNHopnbyG87qql3Kc9sI9msO7olZi2rcsNu7JH3SfTI7NFqfPR+4a5ydzZv89K
kg/NGCbHfhHZsTIo3bGtoSWpA/ozG8vz77yUzLK3LmFc9ocpCpOyrp3M+g7IsNyVznjbNFSOK4gz
2G7pHFkq1o1EzoYj+PD31DOvaB1yLsKyju7Hpe/Pkc+GkHbp7dy3b6pzjsGANSWjYCdIY7KqapxX
QzaE1wMd24uPpT1JZXaYs+ZN63p88DzdKLQ4dTDVN2blvOQLRKHcbOgBWKwPq64OnCXu7YKkjK04
DzWhemK5eK80V9QgzD2IdNhGCbggNUQ0Pw/EvvEcQAYz8vCcc/va9LUxw9jMCy3R/RBp+CMQcbv6
+oZD7VkF9nBl9jw8hekf2HGTRDOWa7ipF7RBftM/ySzk5bFtufc6k+dSUMErlHt+tIRdhQeoqHjs
SUOubQg3K5zulOCAmD6GJh55nSbb2pnFI3IgTt0yCFhp4RL8EdPBks5HU2tBlEJ4vgVFvIMI+CPp
5ld2siNgDAAhlc1draSSbOXSCrurHJYShsOh+f+n3//L9GshgWKL+N8diJevzXv08WeC+x+/5W/T
L4qG5eop1+VBqL2Ef0y/1m+mz9MukHqaFa52V/xPVNb+Daw7aHX0G01/13D3v0+/rg/A8Ku0G5eK
/S9Nv9A//2H6hU4Kl5dTATx4+1fac07aShT08KzMmT0NDRfZQflivOqqLN+h+GfccINLbByAWU2x
aTP7O4xYYGLJjaTOajfkvbHvjKE6cSMq2ZqZ1bqdnKdRwoBZcrvYFWHWbRLVf1rMjZvEZ/1eREB4
3YHZwo86XHsMzFdWPV4tSj/JdSBORCaO+hTiHRQkBEGf37rYnFjLsau5OWJ+kByXipIRwOuMZzbP
dIR5FVVuAZOdpXzrpkzKcldHy7wh+QRuffDEqix4CkBHcuoJBmmmDn0bE1xBvLxqhyDfloXT3pme
ga6ed8F71bflJnfmmGafhdbFoqD/cxmWg2939rTOVPnSmeN0o7K6pgyLX/5d1BbOpmzMyWCUVK3S
6JTQ9BomZOV5oCz+ljnJ3wxzMFb7hQTEXM0nCMR3YSconOxyeJkwCpu5OCoxqUt/UlNyIPLrXRlu
JR8rO0w5Hg3ZS6BMfIAS74Y7YGUn18maAfl2GuanxY/zdaDQXysgQHiFZrECP2efJRbulTsOrKI1
LcfRsVeqMNgqmDx1YDgia1g6ZGIt1XmmtdJzg+eISM2+po8LnTwmCIgLDfimtcYSdhr8/MUQxodn
I7+K1Gp/+GGHu2aZMMFB3xo3lFV4+7IPLOoufd/Du1IyLYTpnPKB+g9R2S3FTV3Q5babKNiq10Ye
PLQFpktzsR+doJk3w7Scq6zxyt1STgKRgl7DnCIgByd3wLoFAQYjp0G1j29/ANUtNk4MtDukFAwT
BBNv2J4M4z5xl0tvyk9jR7UZQdbvfijvwgq7PDgmYpIWB5s2cy4yreFOY+OvMY9Q/Lk4/TbR2WUZ
gaZSLk1iPF2pBuWCDG1WU3YbHFQ03Bp8zts4ki8ZYWjXTXZfZ3bfGB5dh8M77FfWkXRgrggfxNs2
Xj5bM7rm6fB9dgFHtSaXc9zZLzh+cFgu8bXIqW1twZmOOoyNP1SHObnDt2X2oCBCWSS3rZokumx8
0sKkuocS2qCTXLEOwQcZmC9ySR/afGFLLJ+EjoQvaVSurYKHlgiz8rZMneoyH6pvQRv9cGvwGKnO
lsMqYYna8iiMM2Y/SbCPVTC1bNhAzK1P5Ok5ZBBk1Qw2a4rTdm1bgG0GC3nZItEIoIS1lyENMtjk
z0Mdg1dtyaqULQBxagvoK82XXPWvkcY55nMZ7iCos6AtrQVflEHFpTuO+OtgM012/5ErkqSgLiG3
1JO3pnqxwRtYZnDo52rbcNolB9XfIx4gvDXiWpHenzJnO+Jn3iRF/yZr/8n07eOk7RTpUh1jQFLr
rHEg+2ivhf1luyhkfd/XEW7fUZQbnw0VcdriW1kHl6VvRNviy73hj7G9HTn2050FrEfg8pCSOFpZ
Z+mOQ5TgGI8cPYvxe++FN4BPbmxue9seiNja7JvLtAyjr01jUFav7Obu0W/WVl6cMftA/ZgGb50A
VVmnBkeHvsXb2bWNs+llccYBk9/P1KfvRu1fkQT5V2x/P1TmX7pJaGM95GrutOfF1u6XTk+DNmMh
B7H+0LMRg0PTMzYuen5UrfrO/TU+c2h8YTMD8RABhxXpkGN9nvaTmJ8Qm5hI9Wwqy4S7BuPqaM6P
kZ5f6y6usUhC5Yz0dOtR5UkzbHYQevJtGYEXPQv7DhrWOBXcDxfOKmp24qvUk3e9nqLjhVlp1pM1
1+m8zfS0Hem522iYwDs9i88mw3ctODdPybOt5/WAScZPuqdOT/KZnunH9AtNJj9S2VW4bIbsztYa
QJ1w57eQBQiI1/taKwXIQPNq0eqBjhiu3Brl1GUKx9k13Le4VFeLGHdd3x07rUPEWpGI8tE9Ka1U
DFqzSLR6YWodw9GKRvWlbXTORaHFDq/AdYH6UTnBQfTTK2Gvw8QtD/0AQNhchT/cgm81kfp4Y7RI
JZN7WcXi0dE6Sy+7t0ErLx0SDLGeBTtXunWq9GxhQzm6Y0tOL+jcm0VrOBVizoKoA4uD4zAH1cmz
03WulR/ukeE20mqQrXWhVitEdLFeoydxiWn1KDf7Q6D1pNL3Y+ZimozdiZ8kdbArCEUsvrUSBa3A
WDVanZq0TmVgXNwZEdoVUy/vpiy+NVrXsrXCtWitq9GqVzJ39TmvZ5SwOXi3tTZGLdhFKjhUZFo3
M7WCFiClZVpTcxDXYnaHez5n/jaEt7HnBWRai3NqnKEjdCfw4gh1CkfDqm3Kd0+LeP3cvCHxJXs3
Vz+mhV/p6q9QpgXAUE9ZMoipflk8WBmQivcFKU/ANE1yiAsC+J1WFYHux6fcdB68LIm3yh6eSPYO
JxkU/r7TuuSkFUrTLMhhpvCCQDpxvbVxf+6+RE2+qRiWo2na0SCYwtNF/ewhaa4yAt3UOiCPNloo
FUbwgzrrqyhrjtkyHNQQX6tpBrulRdZ4KVF/8Nq7syOOUeJjjuNGZPjtnnjdTaEF27SVdyUKbqel
XBdNl7RwhJ0vfyupY95aVj3trDgkgaH14HGmaTZFIiaFcolP+M1DPp6RkWFRnDkZ8JVrasPdCK02
w06U50Er0H7M8WsMuidaMOOV0Dq11Ip1y9tm5at17Ekr2ibSNsco3ABa7VYzVJBKK+AtFpj9gihe
CtM4Y6V8hZDH1tVQ015pDb2Ca2rV6hKzGSk5rbMHWnFvBggWpLnPoZm9G0Z0LQr2AqgCkNgHVRFO
wN/paRWfwDEr0y9lXw9NArHfH7m7fBk4hDN/ChYCdcdhM9M7gjRKweEuPrhMeOM7Z5y4C05V8hhi
F15b4URKu07j/2bvzLYbN7Is+kXwwhyBxybBSZSoWUrpBStHzAjM09f3DtntSttVrq73eqlle5Uy
KZIA4p57zj5XY8CM2/ISt6gWxWFGRlG63ujCITM+YirYJ6bsw1I6r6MzNP9tzfp/rRgtCqycvxuy
rj+vqfp5xvrtJ36bsdxfmNKEi0ed3AxLLoIzv28YXVeyK2QAs0yXMecfM5b9C6clIl6msHG5fIxf
/zdjmeCNApelpOlZ/KTn/Ccbxj9vtC3fsulbkA7nAjaMf95o5wXaPjIM1abYo649r4gJJPYcSjnI
4R6px5ef3pl/ksP6SxpK/4VSeIItrGcC6v/TCn1OhrnBhsiBn0DWjtrscmMlxEjb3lI4J4DW1XNE
mw/0ANdwyZ1xe4QakXmPoPQIRJVxGSoTmFkMkb7JiXdHM+mglczcpvEbG/qGNsBR0bDFwgSCAIzJ
ZjJBvf/9L6Jf589JDH4PoFBmwDwtpP+XOJQzi8DD9WSh8q/+obZXG/qwW4fBWMnT3/9V4p+9aS6B
DynI+sAP/nPjkuDEkCoooKRwEsiwEYURbXamRUbuY3cc2J+M1GdW1lMHJGOTJFgK16GhPAdexxCn
FM2z39moxD2KujKuC7cqsP8PC+pOMD5UEgCzHJZTY/ft1ULYm/KRdPii4HFx0gEi7mWxRyiLIl6r
aJ9tp7+qyM0hTHHIwGiNQJ3yqIuMBVjfQghtIWaQ+zhxUmWy6q3Xa1si2gUTOwTC1IcGlLwFhxHK
AKo9q8mTQc9KuNh48qg197K3Vo2YfbHwYNPt2JZ0y0zLwzzcsT7rSIBdR4M61435lfYKNgN1eaXm
roeCN2/nuL9N4PrhzZg2UiJ05cYR4/9DPzePZB2fp3x6t23j3VM1DSMTlcsbq13rHf1ZnMc7t3jL
MbE+gp73QxeK927MjNfcVd+SnlPnTL3mJnWahc8bXt6SItKq0pRbm9QDIbLx3uzUVznWhKGpgt0L
AVIbfpRxM9nqjjzRdzJ+jysWNJ68EuTt5MH19KwItgeHEAbV/GosyfLYgsMCu107ChdNbRlMTnhU
XvW7AnTXB7djQ/wu31P5eAtM0j6Q4J4vdCUTz7Cn7GD3Bf9qxtSHGFD6Rtc/RXK0HuzcvxSlvM5t
MzoUTpTsSt8Z78yBy6XTcU619AT0l1ycA3j2+3KWVExItjPzMg18N8r1ylgljz58UTRSuuV87Y3T
sKerxN9PBe8dssOMCdy7q+fF5iAcWxRssLV366YJsS1FYZ8GL1PTPOLdP5HRcvDEONU7sZvk4A3N
QFC0V1s4JOVT3CYQE1v5xs435iFsPBpDxsojtes7u2nta+lwhChr934qwE/GrlPQ91eS1QjIeDGT
/OhTY++22LjTYB73dmy+S7yo17UmgiZ5rjbjVMdHX8Q3+cBzvqabljZrHIQNimYoG3p+6S8t9twY
y63gaH+bUtVKdD5a2bHSuhvHZBuDpXwfqsras5I0To1y85eZ5s6jSGr64nL630NIWy1HoirY1SJm
pWGr6lgv3gvJ+CRUMnpwvRmqifTtC7F01jHwXR5LuulgLHotaBfwNebibhgl1NFa5Cd0kPgz3bls
7/J2aY6eYc1Humbd5zaok3vHLuEGzUX6vQiy9SZj60VDnNM8+uBSMUETmUFlJ/e39SBnoJiMj0Xl
iCcPjMV+Nb0fvmtmX6qgBb7f0uIxQA89sK4cSb+4+SGjQ+gZEkV2kDPDiiK2fGZJ8ZzEBDlsw3+b
bCEOfZRYoZOZ4rAWKW5VpJHhVWY1zJil0QRrFHBcqfOHNWJyTjTxus9eHdsNXO64e1dEJnZpZ1rf
WNkyHdpWytRqc0GMiECRCzC7X79LVd9biQsGpFWhp/3zyiPBpCDlnWFoFvc4ZhRDKxgrhEM20FV1
JXI8n+ZA/87sgjQfMVtuCuByZ5YQlMp15UNmd8A2uSG9ulTY06gGd2mO/faQNNkKinh57iBa7VOE
Dr2d3A7ETdnWAHLN8gAOJg+H45BhTpAGed3WkT9qCAyy9N5gZzjnTjoJYbURRE0g7pyhmHZR7NC3
MlX7abFi1KmmpVPAzYetlSimDH0CND1BWABf8s5umYXN1gfTqXJKSAjN0GcQ61OsA0Vz4cbvsZ7Z
EIz1Qta/DP8BUAhWKL1/2w0KGWRYQ7d1tv5A18ros3WAiZwmHAm4O63mpzZ1sMYzW2XmPB1WYgf0
U9wqOd84A1goCwHLgQNCU27Ta3NyNrIPTNV4jUf1FkKvuon5yKcGw3Xr2Ip6DjDDa2mtRGUxXm2j
zqzfFr+msaR2dCULg4wqwb8zSReb1odtYc0NjbxzUp5Tz4gOAvM/txu8RyMdzSG4NBn27LbPQSu1
V5JS8xz4+XHUXqbEZvEcLPHNwMKQSKAU12PN1740ua9lNrJtV7jXZiS+GwHi4qjdU5hB3J2HoWqp
+Gpv8QTZoeVP6a4w3eySr+gZsc8ZvNHLDFngN4QFwmWmVx3cpvAkTt4U5uxBpkJ+a5qENa83JEe8
9pCfjf48tD3YMF8Nh9z2bl32K2tewp8hShJWbSUudjmJXRlAiERF8FIijgv7GguAyR4VpT06c27s
yxUpmcG53fguQwNbnexBVCkuF0PvkID0q+vVT8WlaukjzOvgq1/ZHLFye7gq0l00td/Zm9OZAoGA
u51tXTKA01zirEiheEMx0nKhqTdfxcDCdWlvinUoSdoBN4r0jmwy02rve+n3eei+IOTtUr1TY8Yd
zkNN/XOvN25YbS5TFhmnIS4+mXorx0azCAH38aH6nQXlS90ufPWuAMnfNikTZaoEvKR4cnaECvpd
3Ir44OqNoNnwBFySyAuThICNO+FJ8thMczTETID54Dtr3R6LKVwWn4ijle0DkasD5qf5GIhlOYwk
40/QmZ6syq7IfLWPY5QexeL4xNO8fcCys8jL9BLAtjUIhGVLJ3ASY83ammLpOcqwSa1tjp/Dmr5l
7ow1weD7iIzOxdnqcKGLbgRHP+MW4wj1UCbO91KnEYeqO8WgiBqUXAN/wXSpkjk6E/FU96Dz4hNo
t/Gt8ONT8RF2lDr3CNMeMXnpcUKXar72++yhx8qzRlSh1To5SbhsvM50mnImVgmGBT6ATlpaRUDm
UkvA7tJMr4QxjbdeZzMta273I7UfZ7qxLiCXsg2FmAsfT+wjHpOKHQh6SgKfhiXvMa9dchVUJz8B
zjMk00NHCcNtpPOi6ZLGt5nOkPZoZkqisWBbsnA0QYCyay6wzmtfAO7gaSeRajjNj1wk8Hhjxv/G
nMMgmd2LLzHfjzrTOup0q+eQc3V04nXV2VdL6XORzsPS/66rMsnIdoW0Q3y/BGdznaGVKccIIhQd
yC4SttDpYf/hkz84cfNdtor6q25sTpxSSMaNRbMrF8tbb8ER2D7lAZ5Z3/q90e8aZ03uuOG/aCvk
nguRSLsa72SPsFgGBjjlDGGnIhF8k1mpQ6cRTxv6v/wblvYL1ignPVFlo1sAxs/Kx7HcixJFPQFm
LycbkX42iPQ7mbwq21zsGmS+M8d9FlsFR5Y5srk8l1ZxI65tJMYI+YNt0LpXi2iuvCKQlyElDzri
hjsvi1NziMvgn64z4ZglaemfMRt5F9R+db20s/pcou9d+0I5JxUVLHzyyLbu8Y2QHjSc4s6RJaET
136sotTZZkT5Di1lIScnA+Ucz7nXXtEoh5mRu0FyGxhz/qD6sf5S8o682S2nFenH5QvXDk3AkePd
Ykucz+2YNNxyvOW8NL1/qoweNEGRe1ddZFJVBP0NiAgmlRHtYk+Ygue0qFYGiPYxIJnyHpVmuuA8
VcmzXcXjOciy4AQl0Mp40U4aVnmBNNnjdYVyJ3znxuiC9G2JU07MKVPE/WAt8yEJ6v4g9SkN5c7h
QWIu87vdYdfg3fHPvaoz9Jm4+zK0lG7UnRHd4VQvdmruBx/YZm1c1c3QPjlWeU9nFYy1cfA5kgeK
kJ/irrsZRtcIGeClw6hlLHiZeF8v+NSLl8DJlt3oZhQxqZ7tAid45/L3I+GfYRxMn77tBB4cY4cz
2J9xJutE3YvPRn/DEux11gehDMIMWL3Z2XqFBbXQSEOf5/A2iep/gwL5M1IB5zOTO2MvsESuTm2/
/jl375iCXNfK373WpUXCp83feWLm95bFHchsKJyYohzrKKeYX3/r/5rc/43J3QtQH/71kv9/vmAi
W/+gQH38xO/6EwIFPGyJWmQTLPtdfnJ+Mbm9QE7wP2Qkjbz+vxU/8hPakyUcB/60y9z7jxW/9Ysv
8MVL9CqJcmT6/5H8ZP5VRzGDALq2R8sU3yuhBaqfKA5TJKUCG4fzpWd7kPvq4ddcXXmK6969k2sW
7FPurQeCktyQRTufRI/pb1Qc4zelk1lPYPWhC2llv6ni/uhY60BtFuOElXXWgZ5zWhCxcm3x4X5J
HNYoSsdTtKt3LzNVhVHGekgSY9mRMG4OE0+xjfSwZWOsAfTAalHC4YFvTUmQ4Mw4lfkNr2u7BNzP
XQLSRCT9SzTMpwz+6mZos2/EKrk9WzEn5i49dXUt96tgbO5bzhO+sh8sv60OIkZIF7VThobo2sMK
knbrRhOULnVfrpD2YDIiZ8wrjkF06zTHRpCu+n/q/obBc9O6gGZqnq06Z+m+Nh35S6Nsz+jdewf6
yFh7QHUx0Pa8hdvBs+4svZyG1xdmjT5yux2kvh5Jwa7xY0mzeEpqaZ5mST2PU+9NGuCyfH4mncZS
1tCQA7xIW9YWcTgq873HOQeQAu3bswfo/B25XquJd3E53uMulFuI5cmd2XEe9iKi3xwp7yerUvtk
Bpgpa02Uk4sHnT+pX3JMxKHLSMlaJ/m2uP57mwU3I7AFuU0oWZ2JG/YlDYP5uqNh6MlzaiqCXKx3
/QBCsZvLx2Ht8jAalzOOSuhSJi1dVcmAwtK72laqltrN1dzGUYNG2DvjHE7GzMPDWE9T1Obb3MT1
jynjW1fFPDo94zvlA98d9veLYo8nO5vvjRjvkrpvt4kZeIcK1h2ners/JIX5as92fuW15Q9WJeoY
zcTFS/zybGWzpxpfQmvEXxMv/WGj23t29an3+0vqpkc2Klc8W5LtTDK88EwiDumlHZe7YWpoiPFh
QpmQzFvgR/McfePTNEjXy2THwdp5MUVrQAcXVzUXC6/Sy5sDgcPoGkt5D656GR+GVslLrThMOI5F
GCnNLlk5Zs+ltRiHnOgj/V6BcVf1Pp/g1HUn1pMcVIuzuRTlMenYn4P0I3YCzDh2knd4VmCZRtmd
RlyLfjte2lpeRtmU4az8z4UNksPICnGY/b4ISNgRBuAIi7wJ1Tq/iDy+5AOXQ+1cWwNME5Y/m4GR
lpIuNIHbxO8SGtCFDb7A/FI0FDwwdYivWAXltT1yMiNBWNxxCuZVrq5GN+SmQIrK0vRK6SRny4f7
EnjG5xyQwbEc4HiiI2d7yRnpkNqQxOvR2LUTTmzSP1RbGPO0iTOYkmaW/+jtMTnXYHXJ/qzHyhuf
mJS6AwQEPHjWfNtQt03VJhnPxa3esqyBIBwZO5stnbscTQxASJWofquJFdmnlqbtOvA0TpOemg/T
juN/nY0GH4/b991Dr809vSqSC4qcg+wOjRtw8c00JLcVnqBO8DKV01Ma82EYwq66x6lrA7FEd4ol
xiK7EkRC8BopbTpSlAYwPPJvLfZeU1uTuMwmIvLYlVhOwe6omJ0+6N6mtjVF43CBRyEvgbY8LQab
Pp44wxbr0cD9gh8dy/ZH5sR9SHS02o/aQNVlzidIlvUWbrnme2Ozah1wOa7F0S4xk7vAqsMWT5Zs
JzMUUEQc3FqmJI8waAMXx3WsXK7Ij/UA52rSK6totF5TkyXWxDYLNLO+9cXFwXflgwn9gIVB8xgB
ot1mEUf/yUJlnQcn23dzbm4EMYeQIN73RGJtdOgXO1H4g/xfT2zFtNFJUzkoP4PuX2NQICL41qQi
2yUOWNwgX7/JdXq2F+BwMcIqjhcg1lHQiqNMskrPu5iMyTkGwKyuGsO5d1l7b5QbIFe6GTO4VpG6
xqLEUaFjlEv2kGvBiTEAnKtr5veVlqOa2nuSvXsmcMCnlEZXOLUWDLy3kzwkzrjs3ZRvH5rWrMWt
UlbntMHBrDeWvh/0rwZOm+0EEfQ7ZRDkZHvoBZWovliRxFNrjrnarlpDaw3UtGVClqH4ENRuj/iL
D5yaqY3Q8hu4Db5CQfWV7JL/6htpT9AGmS5tGclmtVZHCw3PLLjuMco+VVreE1roS7TkVy/oHbOt
sq29cghGigKH6TknTfU59looXECUwLFpOErHd6UWEVsqjbEG2yjY013iYRVbJDV7yTKJYzfwFvPR
Yy1a8m7vakESjF3bltw55IgFI4sPhKmbx5KVBLx3HmulVjVjawZw6ed7KqKzo6slz06LnzE+3VMn
yJpNOQk5rYzmfEGOgCdgErWrRKXgW5jmLdW4ojv6qQm51W/Khzn3PwUO1ixP8Awjwm9vjR7K8NDv
IhuB4rdvCJ6EIYeIj83rJU/dB15csWfD/wDoJQmTwbjMa7lJ+jk9goyuT1lXBxu2469dzrDSWs0S
Zp4hPvFSRm7O6MWWVo611Qj3JYOuG30OAh7TkUKzG6OCZBRtmqGvFWhcYuWWwCtEtcQzrkwl0y2t
o23owLljF7E+TEE7kpwlt1uIodxULpg3Ssn6awsBPNFKuCljyg4WnBaFO31Z6Jje9Dx74Tjw1Mbf
A5pHkTp0x/g1qdJrDB+cJEDUvg/SNx4WKx1uWZ9QZSZ1/BV8e8a3YYhbXaIzbfu2fM9ErWUeQGta
yS8jrgOLBu9DCopi10z5PQgy2oTLmPBoWV2veK3jjEathJYqWIwvWOv8DSSE+FboHYLS24Qsyl/w
BvBNBiq3Gb0R7VUvHly9goi7ab6ebMKRmPmcK9maJo2qVXOVsbnarEigGzV04zHqxzSEQSwvUq84
ENbxeMA2p76aosdpiD6XRBkPne6YXPViBI7feIdpxgidKUggf/AgmnDB0xBaXvsuNaSFY38qIGaR
RymeeizwN5bewiy5esPpvR5ivZ2hzNE5GBl/INbH9xTO0S7X25xM73V6veHhdoZlmuzxWRQ5bm27
/zIHQE9+3V/+d5b6N7MUDx+XEehfT1M3ihr07z+v83/7kd/GKYqCXB9Dio9bmgZvi/H4t3U+vmhY
qVimXQK5jDM/j1OmYNZiwx7Adf3DMOXo3TFNpy69Qrb3n8xSOAD+spP2HMnURmIPSQwD/h9nqbxO
F1y3BokogaWYmP5LXs/1ZRkJFA5rcL0Ea8F9iUuHYkbWJpYOgfrFU2qzvZ15EJ9Y3dMW7WNq+rgE
YeyZ1xhs3g2RpLs1wtXiuRXQgwzzkNBZnKavdo2PGrgQp+OcLd2958bAm8uOqi7BH+TFNKBwy+Wh
A3ZzNui+nQHF7EjwTdtlKOoHCc7hQs2LpOUenZtOHpgqM8V7c58dS5U1OOBIYNGoRJ1fyvEVaZ+K
DoDPZUNZImX1M9wWyLCZ4vckQ5c1zhiSeyS8nJacQ8X3HEsXj0b3wnb3kLuzdbdEqXsyO0JbnWAc
oqmA6GNj+zvDqg5yqr+WI8gaAkA9p8qGlls7KF41Qs4MoI1mjnPVYH7Wzii2HiYAfp9e9V0x6u5h
bI8T+lVckkbBnTSHa4ERWNbOm+unR9NIvypjxr2Wt7qscqHU3SThUeF/J0tVPvctLK5Jquckm97W
YHwah+Apr9iUyzEnutW3vNzVo70oaTE1W1u7YP8iRME7wqOLMk6N26hCilPPzpJ+CtYaf7GxpYyF
9WkGUm9EUG1bs7xPF8E9f+KwwtcC4NWjjwvOMFDSeH7Do8L5OtbX9mC9tyVb3aZ9NQsXv2SdvJfo
mnBseAOTysLcG1/XHYNgTSdbWOBVuFkN99imnPyoEpio57CmOyet8tC02OdMubq0JRi+vKG4zpro
MsDvCWfVKjgdmKI78ZE9immun1aOKXBt4onlennoLDfsl6Q/cFm9BQaMBe74T8U8FMdB9J8bxSa+
YncGw7O9MaG4ky5fsG02rfxaTCjbpbdj3Hr3qfnzoj5sbPtlokmo9WDfZxrIMvEl6IfAvMN79qmy
y3af9qYH6YVauqc604fQavHPbj2MX8pmAqhYDjV8w4QzfMHOqbsbe0ltZWV7BwZ1TA6yvxN6dJz1
ENlj8xqZKv04+J6PtrwmbvOta7AiGGVZ0mLgjyc1jW9J38wYWmFObLLZqW+zNhL4Ghhks7GDL6eH
2xYEKyrodMbrbm0ckV35c3mZe5BHHrUYO/gwgvbo9CnqI7BpsFDOVhIzSbdxXUoO8MFNU7nvA/O2
owfvXDIuMFGrl5LU/01XAPxK9agel4wcDtM7hWHD1oSCGnLRJ3e4CAkKVzOqK2M/dHiCoCgBFKkQ
YP8QB1AJYFDGoamFgwj4DEc+xIQcVcFCXbBQGYBqfk+17CCHjDSZR+p04GkYEMHjoKDPPxkGIUaE
VxNuzrYc8CdNKBsuCodC6YjJhrZa+nDd11h6obKoiVkktoLpHpQlfGcb+3qpJRTYNytvMbJKhb6y
Bnfeh9yiuXXCKSj+qxa4wfZknjw3B3hVmA/zorNxWbRcSQqriJTk6alE2UnBhl34h2+08gZQKueT
IXxWXWA7md/Mg0Ah4v98I1GMiEIiHWkRqdVykp0QltMC06ilpkyLTtxM3V1Zkb3tGDUYvhCnai1T
pVqwKlGuQDRK3nkOT7aWtWxD08+01JUSKjwaHvLXrIWwqHDMp+lDHZNaKHMXQJDwGsDPCM4evKxg
j37h3oFzOhmDd87Q3GxFwHr5OGaQ//0i9ckDu413NgpoU/peLgqu0y73H9o8To6rxV9nS/ZrWBG2
kfjAXwYYZLhjVCNu1VZ7WVQBXGymtmajsEKnOIUQpufHHg8M/mQcO6yxGU4vvc1+zHZ8uigT+iRN
h9y7P96vdF4zoo/DTn04bSwcyoWL7GV4sTqwRvzcKucNozPhy9n0AVKMj2mcdvumF0Q5U6WuF5qp
tkXGMZ8wS30DhWcMrWCI9r4DntpbphVDMk/BxCcV0fNCP/zfIpoZ/oyU4ILBaTSnD/OGVOpjh9Bx
9BoYwl7XHaDqUbPdAX9ysHHbGSSqwHkpB+6IPizYSq5014H4Zu4K3ozOfOB7ZZNCFnd2ul5GBIXr
qgDvN9tEasZ+zPh03a9LGVwXtbsbUg6tRmC+iGItt15KSJIDwXeqmjrAmP193LKizA20/mnN+fyz
VMLOFPu0I6NJm2dG3rDEUN230BV92llitEJcR7vRzMywnojr2l7U3RR9DeXZtcOyppGIuPMDzlbE
Md4M/A1s6EexTJiBBDYK2eehIOWIu9nMkTYDftV6YfnsG4YO91Fy4tbWbprTW7qEmB57kAmIGAca
jUCjzjz6k5iUrQ/Fc1uJ6AUzBL4ZNaRhazBqFxZXJ8ih7JQR9Xntstm+VHgQuTaxPRCxuSlK9TxM
7bcB5EbtD+n1x0nvv4fif3Mo9oReC/zrM/GWXeHn6o8YnV9/5vdDMYoKWUAXVI0buNbvRQaWo92q
GCUJ4MkPhPw/TsXWLx5WFY7EwrPZKPgsuX7zuDrBLywF+AGXP9O29JH5A2TEFPibxxT6EGCjf/z7
z+z/vxQZsLGiDkHg3DFB6Ahfxwx/2jEsZtKyx+fiS5ry2TGpgJJUXdGMLJ+Ckc0rT8TN2LnwA0z/
05hTDJxl0X03OXpYxL9ux5QdmPKB3/JM1BvOC5TdtW0PlWg/KS/5sURkv+0Mox+gkteqq/HE9OmX
n97yf2Kd9f7q1QUtRNOp6woPQerPaUjOjGCpK+pjCpwuoWj6TyoQFcZ+Az5jOe1yjzBdDciSwj0H
AcIZblp2qNukMe6jMv/hpJz+10s64PAw4DsCAeSIm9T8k/DWfTAlV5Ag87Cz3XuOifjQ5FvjY4H3
dBIpFcm5gpu5lVH3o1vLb0btTOcBaMumEs0nNWuGvV/s7Ahnhlf9cHRMDa4+t6vAe7Jy/iFaAPzH
wtqRYTT3Gndmg06j9jU6jC1aj1nkdDN2zqNB3o4URgbqJrZCvyQpOFbu/b95PxnI/mThFVTE4rPW
Puq/WngHVbty9bQISwgU2zE04uzRmj3o+L1Gl2inDq96nKo7sAhX1NIdJ2EjYFr30MaBqqzxuSus
e7KiYWkD9qwIiRqfG7vaYGtLHWrVivW1L+0TJ/odtc1hlsVvuMl0Tn2LSPoclO5xyvGmtOMpGomZ
dMJ6MoAyU/UZMzWM7Jto/qsr61Sk1aMno8/4ue6mKv6G1Aad3T0kk3GlADY5GQRU/CQrxUB//z7p
q+OPTmfh8a0TQrB1dkEH/vHqWSemw7giRNT5ab2NyPz183Qz89LHtrpV0fzrTfhfXq4cTf86yErP
JY9Mlpj1nOP96YI1lb80RS2Qwju5NyIarh1/o8xpR2vIbQULgegqHlQ2JDoEaGyq4IDximnMWrh2
g+ayWu7NoNswh8p5awz3vgdpv/Vm72APjUm9bR4cMq/80vMd9CGwhvVcBcyZUSnuTBzKdKzjBOum
br5S9BeFdtBjjeIAFYKE/NTJhY1ZzmXnCfihEduQJzu36GDt8baouHG2qYdmlSb0zKZtcTVkTUP6
mCUAJ1Be1cJfcZVGZnqHwe96gT+0UywwNiqfKftLOTwvlTEdHJb4TjofMGLjI3F5He2Kka4f5MNS
472CigLQuHPwLY1jWLlw9/tMxpvZo5u88cSTsghWuQEhwbWkAy3gvwOzIlFaCI7ApYDml48UhafV
yu7Vrr7aom7PnHdYxxrM7hMaamjY9ZcialixGnN2i1qmfTcam9pwEFz6/nFyQIUlzra33WOawHpv
eWsJMy9fQcKXfCsXQsDAEmH1pN+wFNyw58nv9QTQxcRg0DLCGHruo+9pIDgzZDyi+g0if+gwe17K
bsZOl0Ucrm3Gb8Ldt1kv7hNfPvtD9ZKNgJRr6X93dSXX1AIC6SZeXjBrmSM6UqnO+VMJSEm2fVSS
WCqEqtBKmBJoFkfLVK8caVf8nmwUnPapRdPYIMx9C4ruE/ysZJMH3rWEdwuxqUs3wMS/pcTgaX8V
tPMmxc4sYIHYkffJX0FtDvVYnHRgdGNKbJheEH8GZAINRGao+SOVaVQcZhved1pMcAM9E6QObWst
Tn1T16E9+RTpcnaUTW6SDhwuYzcjyvTNg5mV3r7ryXB2mftAIIoYqVpep6CGtsRV4XouNyRzOEwx
qnc6cEidHF0xWZ/LoioPzoKJboEaC+z01i/kk2zBrrELfVv0IT1vvIdkMB+WvGwPvZhuoJhFoevi
WZ5a/9o1Sax3c/LeENffTAWrp9xQ43Gp1dtkTcaZ6rMW5Xny7+eAZpAyzr4hM8N2GVj++SyBt3wx
77vcGHcFZca4scVLDGyc1e3MbbXyrmbVfWlLGBUCYYILnrccOYbOSK/GMl11oUW+Nay0PxRGxkbO
ZRCCv2GZOrnteXJsg4mM1guzi2rKGyHZXTycV9uSUtiHUuXZszIGWHogPjYr/KIwocf0qoQg+5W3
RXxdzBL+lTq3Vc01stpuSJaXqlJNA8UGhwegpP+1UfyecZzQyB03tCDk8qvVAvK2RV4gFNf9i112
WeguqXlUa1tfzCZwj6Q2LoOPfditN+XQ3CwGnLphRTFv0pyBNm/6K9xfkP8NNhhl67wMnSkoFnMh
sXTRfrbmH21kfSK5S0QZgfwwUJS8tYeF9ruap5GVfoknMwqhHOzNpj51XoMmgqGQ6KO80SvWE56k
B8IzHH0oM3tUheOx04xOPtthljodUp5ud4wUyWfkF3JpTnEkQdxuA/Ui25kqbINXarkPywRgLkUk
3btTjR2UZUbow/jmM4tzLcIbb7HJKOe79nhaSj76qWWYw1770Hj83kuRqQMHESOM7fWui1gqITvp
h2Eld6yEoI3Y3RelFsSqtRbcr4qbhbTwriyN7jjROh66Vt6TjMeuNWc1DcgsXbDZARMr8IeW9DNC
iU53i2HRmc6iGs0KCdJOeckETK1D5880+eLXJwXeeWE+5E/ArKB2VuPzTOJ5g0nXueksc780dKcJ
dbRtKqRBodYNfH5oaNPO07IkxskGtyp1eIuz/JBs7s8yFunJ9kYETWLXF5gLTNh4C7aLFj4XLYGi
3rKz4RX5Wh5lunI4wjFm+1o8XSrL3S9kIXCrcRshUlTtDKO+nrXsGkC14aowQPeABt8RZH6jNQOZ
Vu9MIi3dOlrELeCqndIYvWQxMR9oqdfvWSOnWv4lzIFhwq61PRDOlFEiEqMWKxbIhKgYq+BXb2nr
+0aC/blh7pJ6AFN6FOvM0r7kH+OZ52slhJGt08NbpMc4gqpqo5jslonPPNXDXqnHvkkPgO5cJegW
DIUl0+FkxbedHhcb5sa08Phc9ChpfkyVds69K6qEeTL15DnpGVSW3KwGPZcCRKxocfLWh4qhtfqY
XhljI9/s+JZQGkw5YbmLsC4mHtQMPf2WLHJ08wA29AbGUaan5EiPyyaCKSXV0xHLnLkntl/CFGnv
6TPny1ws33vNs6U0FxbvujDdR/VVznjOnedaxvZXVv/ZtvdYt5d6lo/Qca6t0b8keszX876ol4e1
84mXViN7YWttNvA4X+xghW/P+5kjIKQ4FghG8Sv7iAsSwO+xQ26gere48bQC0Wstgl7LfPtBciu1
UoGd4X3R2oWvVQyh9YzZtyKAc2gcplY7Flz/YI6DnesVLFnZVtEU5VgtH79jHeqhfa9S49LDopCT
+TwKcd3Vewe5dKg/mQMXecAKtOyQpge7AwIIPFNRPtsV/cE1qEHq2vrs0CA6jtlrQBwLaesJJy21
U1HcHQujga/5kdsSisJ0neVC4NzXGQTvsWI9trDkJAjMqq4G+RV0Mx+5UfsIwfGLLGMuXkEEW9Wg
VIgxvCxp3R3iRZ1Y2952pjwmy1DxXBmSrWUXFEWzaux18kxHrllm6j+bvYa0uI7ANSZwehd770u9
9MjKN1nJIx1ZZK/N6gAYvdougjmD2xMahMIioVzzqbeKO1sB2JjHrL4noTNfUQCgwFnan0D2GbsJ
agG4FI/qrtZ5wOgVwDR2gXs3ZjmdgVherQ7UvQzvCf1JYKettjD32ZouGs/F9zmb+VSy4Km2iU+X
Sbyfeg6XI7GzMHfZ6U6gvPA0qz4UCs+FJZMa8Ob86nVaEh7owC3/l73zWo4bSbfuE0EBk0ACt+Wr
6L25QZCiBO+BhHn6s5LTZ0ZSd4/O/P/tXHSEultkkVVA4jN7r21swwBAHCt9lDQg2y6nOMpAKMD0
qMQ8RKugF8kGEAE13JQ0wb4cu+wEQHbZFsK9zOxrlQdfZ0EPm+SIdLOJ+AFkslcKkAtHtTxaRveE
SHjj9wPqjm4V5/OuXuxzoayDUi01KNIUaOBdxvUnjOukIyvM4ZwPSdIdA1So7tAiuOovW5g7VigO
7pK8jn1yhbRnrTyoEYFxZyNAWDCFduXOGVPoBZjtwLGw+S4hmtVTsm/M/DXVlnuyezZ5UhFOxD7B
dw8uBMYitqHORLfdYj0v1mCewee4iIqKK2i5NVLv3I44DIns6kcTVaCPYpu0kqDiYiZhvJL3aVme
j220NmN5ElgemgjmKuyJtYy9Awfo2nWBurvNU4o0WmN5V9GocUHtRzr637pcPoyjR8KAuCQQI/dQ
8gyh9R0W+oOTYW6c2XqMt8CiX6YhPAZt9NFZ0Q2GWN20y1VRF/F28o9At67BOlyRHL2bO11RT9tI
VXt38nYMjl/Nor1LmUMS8sHTloDPCVpMlHEWWFe27ZwvS/yBH2ItapcYMrk3zH7ndXsWYDunscmZ
lkffIM3ct89Vwza79w4jmhZzJpyxH15cp72BLnDuKIrPLjpYDnEuaakw9vkY7RNFrNFiYOsiVvi1
nbPbIoE+4aXtgYkCqQpJiyGxdI0tOEFvrdz8xOoGC39EbstojnBlY2yNvjLumaYfC4c0kWCgSM3G
KfzeJByEA4q5dTRWNcZGyQpOd52Oq8xnVjbPs8VVujQapZFkiAPRd6KIhFsowL4P8WONLHLd5Hwb
wukBRSZlsBmj6Nqvifo2M79FONpeIZI5NuDn8WXcDku5njrnfAjwXSYkOpNqRjKjPEpBjPuQfJ8K
lhZ5W73IkUCPmn+xR+K5gU7lZnKW84yCQknseYojZjQR8rSXrckgni7xCWIuq5rBu+xn49Lxuqe8
cZ6XeYFSN/bPls0udVx4KeT0ECA5fizF7xfnHs9jfkcAJTfGIMiIiSP/U7FWdyj3ojw5a/Vb5dUL
ia8N0rM45pQc/Ahez+SJRwOHB+3jlJ1q6rYrtijP1sx3rpfgsjTi705rTpf+vHDZNX581jT5dxQq
9hZFHUlibTf0O/3X3GHqNqOYxAfxM8vFEORIHUy1nvTeYrLlEf7Fd4LMSOOQ9UVTh+dZgtWjTooR
cWlj1Pe4rVCIEl/cIHu1+qe6nS2KjsV8zwSok0PsylptAyvzHpNaolxDqchcgUNqaoNpP5CosrbH
uubQ4FZ3huy9pp0Bnhmf1Jhm9JwjSARDu541c90sPeeIrsRguiQ5cVoyjWX6CatubDYw4Hl6hKmr
fEpeYt5G4KeEoWULlucKxdo6tchQbBOkevKxX1rJ7YL4dSGjCYHgSogSA4earPUwJLeuEzQso5bw
CFEo4fUFkTVDczO6asNM+2TO3RFHFI6UxcvWcKcBrigmFXVYxjugeWI11BMT+mUYdzYByJyizXmp
ADvMdhvg16Nb4mqlXOt62zgsNtmCo1DiemznaxvBD2e0M25KabywC6rXPAlBoJTh64C7DgQFIELi
vhZqQifHwzE1KJmeKaRGnXz6fRzY/rjzKSLnSHAQsckmTclt8IkEqFAANaIaY6ZlZTfu3GxoOPd+
eGcF1V2iVL0LQl7RlcNzkaCFGxglIPFJc+hqwd5uk4vAGF4zr/6Qxa1VkacwBcy1xNlijw9ZE+2y
KToi6qaocfD7qhyXW3xJKCa3LTncLkFhDUQm2UDLsTDdTJm4CSbnMqA1AEsjzz4nXP8d+/9m7G8j
RmHo/vdz/2tMeT9P/f/4kj/G/v4XFzyFGUjL9Jisu3yzP7Qw4kvgIEDB/mLZDk4RABr/8hbYNihW
k7g2NgMyYLj3r7E/f9PkH/npVDD//9AWri98nA38aOwesKz8PLcMenv2YKvCc2/FoZmMrSgoAlu/
IWCq/ENO9bdDyz8PSV0kWTaID15KOyZ+frE4XKTHZA1mBvUeoWT2MY3P60R9zXpCsUyvuf/hc/iL
ZcBfjEj1C0K0dS3+4H/6Kn7YaURl3wd91GiJSnGNRLUh/jskf5GVMvkn/VVjTxsTr+AaAUeNQdYu
fmMD0lGjP4+F9Q8AOoRoaOghUv//H36Aeq7HImE+y1zLic6mlFDRpZiH07//PbVk6adX4b0k+gDp
C9NnLptf7CFVaAtV8HRcgVntzhXd8nkQKgkczjRf//1L/ekXYuas59xwPQg5RHv78y/EIiobioF8
HbJvgo2BU2LLg774B0Xnby8Uz/3TcNtn6sFLCX2DSKl1Yj++cRldYZzXip1vGrOXNnN7P+pS0+ae
WTG88bdW1fkbEt+ZpGQ0q13gN9to6L0NU9/osNS2ney7UjIEG0FVDiPEPJHwDWygsg1CGE9FD4YT
Bxej5RorR0QkIRLiSKypkOlOpt3VOJfe96hA/wyHQVsjumLXjzK9sgFkR2PR7JmCF1eGyjQuV7sT
YLnhNCwKHsd18g0DWr1l0JJto9hgKtMkat/NJXUbyT1ol5HPu0WaEs+nHO9NLDNO1SD2LkAVYCUg
chJuEcBNWlMax5MHQuJrb7TZ45JNFirXRbv7mLl75yY2zEMVos1YxRISSYOkHis8ZKm2VESgdm5H
7+ldF6zDD5UZw7mQttrg0Et2orIRgthZ/phDXzzYIQ1pV3TXow2x3g8RkEEZIOmZ1U3NpGLrTdHy
ZKTd8hA6y3yw8UvfehJtVMrHQ9XpeOQd5Y1VH4emsM/qySXTqVqqBxKxA1xIJb0MKxqe6QrXh9yq
xdc7r54nLc518yRNhU7CD6M52bmYWOkdDBXkO3AE1jta9OptCIZyH5LrI2AjTAKsXtcv7MXtINnP
JhdF4jb+RmaUjZWsaBOFy3eZRjrGPPbK4hxCqLEd8LMcaneiKHFb6N0rTJf8eURBBBCTpjOmlmrX
QwfMQ0CHeBxkWtmnKgaIcT5mIZskEOMOJR5LENDSWJXIp51VGr4saUumu930wZ5gR2IORhXl42VA
k4o02IZCcghsQ6eBzBP6hNovsnDNUmG5aN3Be+yiMHwikmu6snxLVtsYqpxYMS4rwzVDgtl5KM0m
NPdBsUBG870isZ5S2uavhYQY1PlucQqcAGV+aC/GxoC7BgYW4V28TtqwMkBSEwpuMOE6pFpWNi/k
S0LuKI5D0oywTAPQ0hb7HznL4Ya8bh16yL6Bwvu98MLv+Ky7rUnuyNZE6aY+00Pn1xwFXK+lcJTY
DF1toCELgSeo1iWzrqK23mSA7j8hcnkoaBKz9kRu3LORG0eQqjuUMOtMEnHGVCTaBDhuLxvC1Dfp
2C43eZfVqzKfGmTY9XJZjtlDpWWAQZVEW3ZD3Z6kWMRcyAY7z3wRvQcv1k/b7eLPQOCrLNtWWnwY
WKo4w01jMwZeQBN0Y/402GZ3mOM0us3CQRYr6n9MNpEXKPw/rL6sdMOn0wHpQDzZIO9ZI/q4ZT5U
Xxo1C1Bn8MJdC55kE9QYXmExQFkUbXKI+0ztKNuxBZADtG2E6ii3yV+znCupJ7BGyCx21FPZ2ie/
pKqjfr0IMmlrx7r1DIKjMiZbvh7sEp1nrGK7e8cCf1cbRUKuXQ1RcRgLY5M5oQWSpTqXbcS1rGfJ
cRCl7ao1Bgy3PVL8QE+eHT2DjvU02lsAuUWud8udRNKWHl2neogd6HE2QeBIAJjePZllVO4R2fXn
YVPm6De5vW13CJjSBeP7kqQfSnkt5m6cKg60pV5P2rOS5DeCt56G1s7W0sqmazuyHpUe13shAyOl
R/i1Hub3eqw/6QF/12XcXtB64P1c4KCgLbaRgVmRwgolzRJ3XLqgbAwTxTIp9cVGKcA37Wg8llUU
EO0sc0IyYnERRkEyr5EZI5XMxjDeqdHZ1Jkoo+1Ss1920yI8sWgoj5gICKTpVXdIF8PfqtxHthZb
2YWtxEsXMsZWgjGHiH33zGd5vUuEwoEdZNeZam7F/BpGcbyf02Baofgo7liP88KD5T1V7Fe3c9pf
T14dYdjBGdiMEA8Dk8+bo+oYJzP+yEWS2ePl9dfJUedBGZ1ncQA03mL8kKUM0F3uOcMYzvKgHg7Q
DXBcx432fXS8y2gYcoFUD5rhZU+w8SoTyQC11Vm0nTFaz2V5y/0WY69jtGUaXPOfIjRf9u53pmKa
H1GBeTXrtAf7z0NY010ePHRw8HiohVLbL78bYqh2ObJAZrMKi0HpE8HAIPk60OuJpSSiR/rxlWMa
y1lP/AKHbDDuyYXGTRGLDb1qtx2shAAXN4uKAI+Ceex6wJWRh8IUv6WEUbmk5CGtnNp29j1Iz62H
Ksrddi3ZqlhXAApV83gUtfGOrPEp7sGVWnm5A5uEZQlU67c6Dh7zvjmH2viK1enNNP0X0bDP6Idw
jVDsei7ded+Z1a0akuM4Z9+Fd6dqSI4kHJ2MxL4o3fA8ScNxOxQm/jbjXMKbXZUpqlQKc/do48AS
izj5pBqepkax18IFmJdfC9F6W8Ho2ejL4eTUw252FEFGxkcZFfw21ZPvWUidO1JdxvSe6cCy9kCQ
4MZD6gwXAyqEQnYXmXZiMYbv5yMwj1gjZ7XYuhjOeCCsMumS4EIttI3Y4mEyq5bLbkrvpePe4jSy
bwgMn7diQO7th2ezGJ/ckA0r8834HZdjw5pWxG85OrY98jZjL3uIzi4uvTYcOybc1nwRF4BuCTP0
MAGtBJmVBW6tskIt58bWAwNO9yor1HPMCOLksw3ch13MTk+U4ypxlweLANuhWTCNRVsCbcvDtDCA
zn04GMN0QNuJvT+OSajpLw1XnBJX8KHMZwlC5bB99lNmhDOJQLnXrU2zpn7g5TPsV2YEkipE0QPY
osl8pOxsUXMbucKK4Urx4TGy37ZkKF7U2ZRfeTHpmNVc7o2AZMgeGsIB9dIjW1KS/0g4vqZwjamR
FwKm/ew15yDF4mRN14uFmqkn++DcR9e0DonUwZ7vpPuwQKqcJqG9cauyunNrs9m189Ieyapgm9MR
Z7GrFi+8Mox5oQ5FUVlEY/fooZPaDB0skjJsVna/DMwUGN4y4C33djbJl4LyIlknydK8UtI3pN4p
a7mPc5Ue7VydeSQH3eTOfOdg8MYuPFwoLv1tU/f+doldsBqmewjHK43J2peBHuBMjEIzC91sIKpT
WmDHDaYiO3nIPdYkZ6ljWTawLEhh3LY9iHdUZ82uI9zoJJ2gexTtEFERuokeaDYwUIFbQZslfke0
0w2rxau5cKrzsHzOuQpYkgJPTQCRJ2nRb0zo8msVow+wxugEEkdrreIYdbPDjMtKmvKF0OXoiNv1
MHAqbOxkSLasYxh622zqRW/bAH3S6LJoqubgiJAJhqwzvGhpt8kWARCnm8ifT0udOcVnJBYoO4AR
g51Ks+5oOBXkr9GdGNRb9WUNrMJCqGK/yDKTb8EEeWHw0K5PMSEjvVt3sKG7+gIZZb9hIYb4WGav
JY/e1We79N+hyW+GJv9ISfj7mcnqrUuIFCGH8EcP0T++6o+xifcFIIOjlY2uF7DppQP8Y2zifqGX
FqQHeg5kUMkU4X+nJtYXi68gj9pErhZgFvpxauIzdUAwydKCb2wF/4lY8i/6Uy+A8EHugpQ+HAn/
lz7YFyHEBAV9atDaYWmQVGwaQ37bB6R+wJcK9/ykPfz+3N9yf5oHUZsWIG6O3jC1WE6MJeml09Sc
ZKiSfW973aFFYXdCu+0cMaw/BWlQskWdCVOvPXL/5PKGWQJdRN7YT5gVk01gUEBBVTjIxH0MahQe
NvFQWyJkQJj1Cbq7EU5zUdTJLseDupY5FRDLZ2alqu6PzYLjaUqC52aUxQWDdSTKgdlt2rqSLKh4
hLIPnrZh2T6bAhA2CYzq2E2tvy96Ux7CgQWYYc791dwLAqoaJrQooJGLdCz8ARzyCCVgaUu8IqIy
O2drTboSVv+lXWcAcHDQ5tNZLQogwB2OJjn4/qWHq5XQU7YpykRTGduQlihwD2YbhmjLsE8/gc1h
QRFg6j+5ibhCQG4eQ7cXwBrcae1NDp3PPLjZbTvgP1uZ/GIXsvUo+AFrVE+zfsqMsTwGPHZ6Hj9g
D+OuRhlQXkeeOHWtOPMadWcmzMGU053oYk5l0bhIa4LbmQdbmUo8uLb1SAO8V/qxZ/L8G0fjvhgc
xg9YTXAfqK1mlSLf4ZGZ8uy0DSjpVZn0oFgpyT8lDJV+wob5uPcqhF/oczfU4pCQZYNHqxufPR7S
vn5ax/q5DXqHnXLCqT/EcLEFEuNdNiv31tOP+zlDRcnz36EOmFtI69AG7RuQtregfe59haMCiRg5
wGGMqj0b/AM6Krb9TrnvdKXhJba9MaLyY0kTAnxMFD9BicmyMYkHQjOZEmKIQ6WpwKxHmdjM7gx/
LOnWwsYbBw2flSZM557PPovCiyZwJYnU7nWqFN6V3j9jTXMaeMZvKyonvyr3n5K7sZQftmqP9jwc
0FGcJbPzzZ+NF4d6S/vtp8SG41TRiYPrLyEJLHujW96ijk9nafISAnx0EaX2RUUxN+qqLh/LjZnS
d7WUfCbYNl8gByQNalh5dvv+mTcSWcbez0AvpuVbQN2YUT9W1JFklLy5ZNNdpPmCzjRjVlDJy8Km
gk105QmK7ck0k2++X59bktGErk+pRChVKSm6+4QA0XM67QNRxUgnZuQUg65p2Ro5e9KyKXSHz6IX
XZ4ugHUtnHD9ep/lcTaFC1QS04QuxcI7EaS4J9K7nnVVTYjgTLojlbZPyW3q2hu6AS4KXY8nujI3
RY3wLqKv0Nuot8KIWNRP8Yfv06vPRgQEfipexoopaAa5aD0jLT/G9sC+l9K/0T2A9dkOINyMaQEl
a4RA9wuOOcOKYFgH5iQMbrKCgNRssOk3+q4jygEsaKGbEZkDd19S2pOlAFUfgpL3bc4ipgwJkgH6
mY7QL2KKgZ2G8FwmYFHI13TRfB7M5JStKip/j8RCrjAOnHlU+VljjWQWfzZQSj0AQYy2rHe8tamz
kj8DQHTPpSM/hmHY0jRQLLbEZ8YBfexoofthP8JQ6n7Kwaq3TIZCyocxW5gxJXT0qE2pu8t1NSKN
rWVClIxt3FeZ97S4EVC89KrL/Eu8h1szHHb+SBxb5Fy0ZfBiR3JaR2Eq1v4cvfuyeclzPJB9AaVF
t5TQsJgph+GrE5SvoYLL7nDgWgbdq7Vke/SSCOpznHyiKGgSALRhtia1cIMhKMYgmuVXadazjFYI
joqOkmklWufZp83VLMPSoX0IrM48n7VIb9FyvYoeF9w+Er5iyKpbeuFh3UXLcplNDVo/O+wEcusO
PUuvyFWD2K0nbcFG9QSFaMEg+kKLSUa7sQbM2qq7lsx0TlWBOsTXasNO6w5nBIim5Zx6rUiMtTaR
hIDHGvnNptW6xREBYxKg5PK1ppH+nKQsEjVnrXcc+sy7sbQGUmk1pOflL2yyoeh3gBprrZnsYogc
yBZ2Cjmlo3WVpsMgCWvCBQwaRLTNfMtRfztpNSbi47vYjcAnh+59OwdXczpu04ryLtdaTrt371Mh
TsgHuj0bdgJqtfKT6uKs11pQhSjUKOenWKtE/QLfltaNLlpB6iMlpYKvNolGx2uVaab1poPhvNZF
po2ObX7k01x3TOQfUtviMawVq7nWrgJcJXHWIBOFQ+6NMZRD3BIitV6rXt2F49oeWXFrRWy6MJJT
c713yS5YdUP04THARmzEW54iqS21ttZHZAtSRXP7eXYsWoPr6x20bjGXeHwlaykBA4hiVzRit5Te
QHhdfIB4dBGmGFjJPZs4nRmYpBulxb+OlgFDI/yWaGGwi0KYlvxBte7NoqXDjltcOUnaHjsox4dW
C4x7lMbGgBKIOB1IRqiQDQNUdJJoXzAKZU1AcrVkuXOCCwsNs6vFzEIhjskxZ23IXfraaMlzIz02
oKigfdTQClV0M6u7RcukUy2YRhJkMRtDRJ1pOXWIrlppgXWgpdYZAOOVpeXXKTrsWAuyOx0clH+K
tLVcm4Clau2KGHdA1iKt0rLuUgu8k9m975G26dSUaCU93lWW4WRBFPauiPTDwZPFjtUu0hieFyyv
SILBwokackKPh2ovEmB9JYLeUgvQBZidlecTW2Mv1XmsZeqev/inSUvXhxDJ18qe8fJlTGZPnux2
sRa7l1r27moBfGGMORNas79P2+ppKvOvwtPHd+Ru0GPAhbbZERdqj0Joz4KOWdFEHJJNWmBinztm
+lYp82kJEKrlgEjGQDw1eY9Eumofy8TjRuzvoRO+gk3oTmWDtKkcgWsk5fsYGCtVt/yQDKyspK83
rHzuuwXj8lk9j+WekuACodxpaJqHfARMBBm620UK30Sh0EU7oBvQSPC3vNwp7zBARqsyGR+Ih8D8
OKL7zhcTLVh2C++/PIR195wOwUc4c4AV9oMXZcs6kKmDD5wDQa9gkO5yc7Ru5p1NGdb0URVIReTS
rSUqSQ5UD6s9F+8K5sD44FFpDQORo12AzWOYkpH+M+i2gkjNpI8+rNa7p5/wL8ukjDhF+P7ImIHs
YOfZRBmLjLQrvwajvI6qEHPmYJDQCH2jR8QL1CK++m8L+H+J3WPrSmf29y3g+i1/e/8ldf4fX/NH
Ayi/2KZLi8V2nAgE6f6LIeF+wYgkWKbbtm2yP/9XA2jCnbBZTFqg9wgcsPma/12byy+EAnimb5qw
H9jIiv+kASRg/pedKx4zVthwaqFJYDX7decKa86haeuxqk9u/JW1hWZMz+HaySu09PEUvatlblZI
X8pbgr2A1EeGt/aUkzx1Yfo1Rl+9ZW01nC2cc0dJFvCliEbnqRFlcSv6pkUaE7v3iWbojRMWNiYl
6bCJkUPtvGzkhEgzab231tjswyU569povpCxyRaUFVUS72xn8C8dSMgbL23UM4FI+dOoADntBIMc
RqPOkHIMydGFe+CnH5Fbj5hqXfszoW+5tpGaX/QgMhuMyYk8byX6xdErzbdpaKJD7U/yPAwBF2dz
F6AAVmofdJaFf5//u2Dc3qMNVds20ERnSeRfwIr0Sik8yPQE2It8ib81ww20UqJ2boLCEtu2SN5c
0Zk3CaBf3K8sTE51LX25T+PYLbd5B4o7nUNSy6xlzL/FodFflZDMDzmqzN1cMsX1nfxGIlonTyDC
w6fg7iqnADSTRDU+DI+NDqQz3DAWOVm5RUaTZz/j8LngynkdF1tt6Vduy9J5hpqcHWQd1psuGgW0
eeIIlni+9Ah92qo+xwnYnvMiCrDcTEecW+2WbZ7SGnEbrnlu4ViK703D6xmM1c5VM7OdiRAynqOR
Z08jOwobi/EoYvrLoWxfEWMkG/iqC1V1Cje/kmQCoGfa5u1YPdiad2GlUjLNz2l2o8R2riYWprAQ
6NKihU8jYfLFttbBaB2OigPRcfA34KkAVe4GJNKtxBJ+EBuXflsa2Ef55Js36PzrY0SUnrY7VtZb
NLjiAhBRdJji1jksQe0crCxNz6AWD4+tYTGJpy3fTIQnIHwcXe9bOiX4oCNPVSdafOfQmFXAK0Ti
cpFmeJa6fU/VkPN9SHa9b3iLN1WpGDV3i04BdgYoZTsqEmtXhFw2Jn462BdDdKDKBmqIOjIsKyR0
CeQ2KGX9sWokNpE8PWMv5V4Lo7fuMnEPp40XkoxcthmveTcSko70mX6uX0UdJCjCvRGp1t5I4thg
wS1ptLadYK9VMhHHG7Li5XOmi692lLBnsKW/0p3h6eApl5XsK4YRcLHJnkKPHEsnuQ0UUIUhvoid
Cr91Il7N3NsPxsgQxAEgQ51+v7DIuuaedq/VYM/HxsgEfD11Oeohh63HHXNFYefrEYjf4Ito9Fik
gQ92ZnZVvC/10MTS4xNPD1I6QUxSpYcrYwyjMdEDFywAIz6RctzNxextI4vBDEpyoh1UJw+tHtsk
JorORY9ybK96Hmo0s0OTYisdSOBw9ehH6CFQYk7FRYfv8Hk2oBxUcX/Egt6snJhexa1mKG0e9zSq
T7Ir9ZhJ6YETS5sB+whDqFLYjzRyh1CPpwo9qCqYWFWfsyu/mt4yPc4yiyFZh3rEZS/Wk4sQ/ehU
QXca9CCMtKZk7/hVA7KMMZmhB2azHp0xgLf2KCZMJJGh3AL/RYBMu7SHRDIduBByODmM4j6NDDok
dNDP9FQ/3UMe87F+3oc8+DMKABjvE9bbMdqYujoYdZ1Q6YqhIx/v0qaIaNL0w6GoQPfO7a7rjF5X
HKEHBMalCBFYeB5MXZcMnyWKT7HSKRIpoowlspWjt3SUdM+AUoSrSPD9C13x1E6AylJXQaX9YOiq
iEANjMLdc5nb5WGmcEqAqWzZ2X8IQCQr6fYPs66yKLDKO8vuy4vWMTJaDaoxuuXwLB4F3oPWS55K
D02rmLxwK1x2oFEZMiJkW4qZg9Z2GL2e2XvOriVtN3rR7OSgYpzYJg8SMTtztcauHtI2jTnt9q5M
sI0a2aMRRFTDedheRb3c4+FgsTR58ENQruvo44Ggn2+jzyBAxi0gwsUTmAgZEBAI495TnRWHMnSt
XV0SOeF29nB07MZYR1ZCnOQ4thJFxTBcJLbozkoECOkqRPh6cCLWw+u0XBAjK8N4yCNXHV0rrk+T
Xyf3shzVoyxE9dAaNBGrVmXZU+qTxgguQb4ABzTOisUeziGJzfvaiLCm1RFR9WX0imjHuJj1uQbk
QZ7PlcOutLL8WyCzxVaXD+vctu47O/oeGJb11nVkq46W3z0xxI7eHQ7CmG4tTMC0Dy7CTiuJoemn
PkQHM4Mf6WcsraIhXZVDRcBtQ3a5ZVcc/HPFuxTZ7lYyVV23NbkfQTrSf4+squEVclyzgdF8TLQh
XZBlB4BxmAtlZHK8Lu6517ceNiPMJcFY7QcnkxdBCacTxXR+XjACu5xCBpmJR0toojYS3ME3/Dz5
loOVSVDuRAyd62VXFhy0czOoYz7zJ8JKOSobwZmLssjioxyLhy5BhVTJUewHL+30uJkihLwA72B6
84IaVdOBPObKFtMB5dbFzq6oUpq432RtdmbIRZ5VrqSTH5ZWMIJV1m7wLGsnbJzcSymOwOccPScn
4a0emZqOBOcx6AoeOSm5IEsSKdHkcvGOWWA8t2yE2FBOl3ULHq7LOYiMyX0jXm4PlujFHT3ncghc
YI+MLNfxiNoC7EGPGwopcWnzeAHGo5XFHrPsyCBos5nC21ZYITKicpGs4EyHzoFfa+jEeG1MONEF
aaBIiItwUxdcxf/tD/4v/UHgS9PRisy/bxHukq9siX5aEf3zq/7J1AAzx5pIfGbDOQEbnz+2RNYX
jcsQAVkIYNjRR/6zS3D8L2C+6R9QvmLV1+CMf3YJ7hdBm8BiANwGiDph/Sddwp/0rqDuEJ06tCSW
cIB+/CxirCO3CPOWA74coPJwjDUrNXvMILSv8qNqE/5jJ6ffoAj06uknNWggeLHApP3hemZr8POr
QrudciMDs1Hx7qBG4N7ZE2aMGqlYIIKK9iCUhz3BLZtjlUJR++Ej+gvR7Z9fngg20H+oQwPTck3d
OP0geUWSNPZqHim3WhITSiRNF4IckftyHuv7wjf7fUL3dmaELhlaTJXq37y+9ed3Hc2tJW1WhzR6
3q8ohgkub+GGQb9qipCVOdIMeGso76RMtHekCfRwTDpruyvrex+HNoc3noM1DtfsaE6lve2yqr+2
R/GOopHx9Ni4e3oe4/3fv1E6Av6XD8oDEs9akgAEmwvll8uDHA5XhgGizarvGnBeMr2bjSEhJJw0
rJULLfRqRjJcr+HzOscuLZsHJZjx5G613NRD852vFdemEyeXMdl3l26Cu8aVpN9x9bvbVowvHecX
kitjOE9mP/qNuNnm5vrlF2DXikSd7phFEt36zx91Eysianseq+6QY5LqwKvZBaa0wTBBs9vZ1gRi
pnIDs0sriEwpde3GlL3GsudgA18rU8wM+xqUum1LSGFUweqbP0e1mG7m/C3wl+kfPoa/1RZbf/VT
g+mwJepigkM0UefHC9SbGbw3lsQcmgF+s2r5XtYtZg3U9qu0yB/GBH+3wYx3jd5kXqvkW2rZ3e+u
Uv3e/HyX6nOGY4v0StThvy6Qw3RifjExJfz0vPQ1OYBk5Dyht2TU1lu7NHTrlYxIAO+T+CERznw2
jDNdPxkjWwwsxmtQ5UdsotZv3p+/uCw5tkC9cAe53D6+fv9+uIGtxAAl20io8ArmRFejYJT1bSaN
7iTL+H12S+rtCVKILNs7Gj4OGn9x0YZCsIzaVyTdN2WZ1TvD83GqjA06RWsubmSFvJJtwruBXGkz
kfv6m8vx88b+5S0V2irhmWbg2g6g0J9+8DrNU4V90lypxv6Yve4lq5Zgw9Gr00emyyoZm53tFQ/V
4CRbr5yv81bBRzDd639/Yzu/zoY048mliEGAAKDJkvg6fnwHG7eTs6V4B5WfJfuyGO6kqG/mdD4U
oHwIg4wOFcziVWoRu0czhRw7W3Zm2zxnafINQu8th7hxKD1ALRHL5U3Uh3yZxVsd8DutwtBHQhMk
j2jrPvRmSHNzMJeiLNjFhYy3yC3PLYyxOIcqeSjy/N1bUORWvP07aXgDm8eFzC6DmB/XvSzD3t/8
P7wFnocnweZasm3rl7dgkqKxl8ZdVouPWouUl+sFtH9H/O66Ge0TS2Xjpu0KUsVYZYezcbDNnN8g
NaCiDpobP5LsUJQ7158tei9nILPtHeKyQ07wPbOz72guz5fGOCVL+chhvyH2ziM1vcA7rF7RiV4F
Tna7hMMFaVr7DG/UCi1JvLZLjh0Gizdm3EU7SOPmb8A8fwbMMhkUnhWYXIKWy6NYP59+uH+Wzq0F
oDv9/A3dO8cDq1AP4KpVsFSbEbnivgn78jszNfchcVPGaWj0TUIjWcab2PFAbG+MOBBIyk0wtXhq
v9vaDgpPk0naKOt97YEQj5wwVaxViXnuww4aMguJHeon8640Z/eMPhQeSh4z1netfRaN2gXuDx+V
SCxQsGoCj5IYp6BOXzvZhzsrdYKtORPTsaT/w9x5LDeOZV33VSpq8o+ggDeD7oiiJ0VS3k4QsvDe
36f/F6TMbEmZnVndivg6NeiudCQBAhf3nLP32mdFRCXotOTApY43J7sIWng+ZDPQi2O4s4/jFUma
kucGs08bC03lzyU3LC5zR2pXKupGEBFJuFXLYU6zwiWrg+8yGPDEddDAKQZqHP4KiXkdYv6Fonc6
lPTIPTT9Ssy1tNEXSdtTivdwXhj3HvVaki/KujFWcFJDsF5kWKV9mh9RC3W4r21pFigMZLwcl6xj
usOqDfrhzEYNMe0HbOUMz8463TnC2JpvgJtrc90MlS1zGgpQmhEbVWns+ZAhjGNVLNZ52SzRDOYL
S0eRAbnFolciprVGS2xowGj38V7HzT0VsZdMo85SH8bALAJ3UcJVhqevzYDxvVW4BMPmfFAja/tj
ua+NNRsQhYQS0zjzbDIZspyYMil0raeui14OCP2PLJ7QFOnPXasyRNf8fF7VKrWSOg792oQuq6yu
s8w1Jj0xeNh8x7ZvhEocFmM56RkFLUGtklCcxWASMhwAhSH7l6kpBEymEp+80hZXjZcSiQnsYuIb
ogdHXAyPZaHL1ySSHA9KPVBnC6WcWb5rgXFqvWhaRmxiaXLlrEfsnGg2RfFVZcbGqmKrvW3JBJlr
TYOspSwBGhRYxYGvadncbl3nWh2I6qy88EFKc0hOfqZG+6ozrfvGd0k2xoCRTF34t4sBzfwRCErm
Xnldk4lAj+yiKQ0DbQtNzVbv52rT9su4sRMoM6COkzRumC8VJTwLoOYzrSjUKSnq8Sy2EGXErclQ
WAfLUszoEMRLpvmAk504sBmvaqgy2HDl/bFNrboppdrYJpbcoxh1gbGDP+3YwrBdb5oK1zpMh8Ug
59lZqIXFnCFGusbEJy0ytT3ymIeZIB1iuksELpb0gErVvAFp0a7LXFEnA0ioayfRFrWGcthyYarb
0mgjgvzLvm/f5FGwx99+lgVBc8oDTxuTZogMSNLs0HWpYP046QCxl45y3inCOsnU3K8WfSXEoakb
0XXQB88yHi28uBankBav6e+zDs0MOV9tcB2lMso0aKG4KnoTYlpbBvQRZCx4Tc+K5Tb+Iw4O9Srs
hT5NU1NZSbmtbXTJjI8jr/A2Ut5ctpVLrwPV7IndahszYTqqBZWYFlKQdRMhh+4OUHU/t/IBNI1T
i62fCXcn5xJDgUYQXV1lUkc7utGvyQDUUK/VRnqn1zEFEj1VSV2qyJCYtBYITmbYKyYRz+t1UPpg
ByRdyWaa3HON5RLBaofMfQd5QvvZvVXTOmd+32UzE1bbbVLWDirdiAuu1jvCCyUeeh6COh8JNBfk
udyG6TOng9dCzyMYjxokrsUFCBnqhoyhrdPjIGFR7ftkJB1YbrSpgh6HflC7p17jpkssKzQ2UDIR
GOKyVmEJbbcE+ERrtxJGOjMHfTzdmgdhuC/JydPyRCYSO23R5xcq6hmo+b05T8OCZ4Cb9fKjjQry
MMpYxoFE2Sfd4GXQH3CVhAPb0o48ibVJhAZyABEaTGa4J1Be8ZuGmh3lujBWfpPbIzuIhQfrxIwN
sbduDc/bVQX5r6pahOuG5uqsLysDYwwIijhDJT7UHbhsz7jAVewUyHpYLyKfSy5WDTTGYXiRDyxr
uaunD0FonaWMjmBy0yI0nfym6BI4I5KprA0YUAvbFnBdUPhhtQ8DMdKNBRDGOkEXrMvKOc8OdYp5
olmldk7FYKnREutasmvMrMe8R/QVfoHBK+eIMKULlhJAr40iX1Qp2J2obXdIA4cHtbchAaiGt8u6
3NqQp9MfG8Lo1VmmyME+qvp6ZWbNnWQE4jxiz2cyi44EimDTKmquMSFB8SCb4lCTqUxnUsrYYSak
JLuuaakOU0HwKhaiJmr3WPRRNXR0L3eGrzfTUokr7ESyxKQJngLKOskQy05uXPKuicM5LRBFwcOA
c2F3XX9cmY17w/eV5owL0vsQ1Pop8Z3IJYo259uHKt1HQDKZRaN90eXbJCoxuOc0ux4iX66OUxFK
56Ci2M5qBc7Z3gtjc0KEqfWsa3V/jN70SGm94crlzqfEUV33yI6syF/h/KjOEqWg8tcGnqiOK53W
aXoj9xLcMCdXFdBGwEWwPRxneXGshyUiJ7+So35myYG5oO9NXEcDM2/p8dWxfun9DXie7pCl8Drw
LHVVaXpDMSieAlrQ0wTp0RZvJnczRcNz2MZQriHOwQgXUJlLdacTp/0ocDNOJYQDF31jjVACDRUQ
riTUCbnE9ZsppoFDTLennReIuaLI7o0TJvdRnbJJDobs3jVGIX+GYhUyXr0xXN+6FmaVrn1qmSuU
emTCtzYCmUo9Qes3i51Kn1uWv0pcj7ajAuT553tg5WOJR0EMX93U+Y74YPrHDEB/6O1U9SDzC7M1
FnkdbCyZUi7TxpScAk2X1fbzUkGY5QfmiCDXawBvXn84qL21UTFf7hpuPhJZKvGr2v1jiaLKONIN
i/LExCipfyzdFVayoO64CfOCJz+TZHVjak6wZ74XLHLQhVOCRpNJHPmq91r6/p9p4sc3esjyoQw8
vwZx++WNZ4jJ3/1i/tKFPGmeyuH0qWri+isNd/ybf/cP/3j6u71Mx6HR9pNe5l35+OSld2/17mMz
8+WfvTYznQNbRdZD7crgChm7StH02sy00bUrDj21saBSgIzyJ//SvGu0c2yCHShW6CPxR18lD/Q5
KcFMRzW+QgS+noLj17r5Z4Dg7/omMk1WhcYo3T2uF80e21lv6prMTK1oiBCVDpG5KyPK1ijA79zq
7WlgWCnpeHIxFY532rfBjWSb53narN+csi+f6S2kWHmp4d/W+C8fgt6m4Wi2rVJbv/8QpdFKkNMC
RHBucpfHoPfBLsjs2Uk+IGCevWqQznPLvI5z7S4c1DPmOVcRhruJpfTxJFCi295rT7os3tUxGk91
wNkakhyHhhApxHkfEHrqsL/kgTpMU9s8Fs5YKnt3dYssz9NYqnX+o5LiY7vBsJp1yTkh0zblzJ2m
xtu+9NnDVspT3dhH7Ma4+yObNKQGb2wep8eN1ZxWSkiyGRhEWcmPEUjQgIwwUJsVe+PmMZS1w8or
l7YB2ZHxFqG3uLJctTykwkKC6RZwXrTLzItO4nwk7LbOQ4ULPAq9eUF08zSCVcmzrZj2NTJls11Z
CtNCvYMupYucaTfUA81vbgq4BNiDymlFAO0SfNGuEiodUErXpvamqItpD3Snves8tkYPrNcJ9wgr
rqg0e6LkKN5C/8bwpcOuDm/bNqcq8XRAg5GBfK47bYaMS0QO9zQhU9hA+UUhtSADFc6EpMkxGoZo
7/rSxBgbRa6WK4u6VXCIDtqCgfyhP4yJE2F7pcvpcUBJTYPMOjG0gCwJq5jINSM637xqBpIAZPOm
hGiotMzTeeb9opvxg0vftCxZNUeGA0OFj6tlFVgKXqiKZzCRAYhQGMpyyiZEbD3TZjkL8QbXDdtr
NzSWWYrxKU4Sffrza18b28HvL32mFhrG5pHYodJdf3/pmyRBemEEzEp1xbaVKnMlAvyxsTds1UQh
8iEM2qmO9JQM4xoFY05hWueX+QjplRhiTlJ2gxToe3Z/NdJRnqVWj0vMkkEnJfZ5WarndVesGjmw
FoXsnBmFcuGFZDWByVEnTVRCGK7mI4JuYg/07RUPHCTCjMIofzVE+O7ZOcb9jNAUG/Ws6hCx+v5g
SyHcwRddM1H6cOc12S5PU7FxLKI2DWub6D0CQXAMqg0iougM6FLeQ6GQhzik9rZFDIHEtf1FX8/4
0TegGTJLsMFsQZM/dEbzLvNK3xoY2I/VqpY1+6Iib5WvypiGZXIphFhEY5QbNWQbDbcmjGRDOsch
py2SDOcZ+YP20sqd21zObrlRaJVUF5pIb+Mm2hRtOcOuSyZIjYm2g74SxdS/GZp3OmTZWa10t2Gi
PGNMXLC4HFK/TrHck+ajHzssHoRlluuYeJhSz+AFZM1hDrncg9pUkQY97avoedBGQgA+R0OWiBZ3
/QcbC58GZlP3A1ScCYoBFSyCHkuvU85/33X/uBkav1DGdDimVIMv1v7QnGVZBDg1cO4aj9ohov0/
IaclJ0iz6KdOcx/a2koV4S2VDx8ig0gHA3eWJeFhaZvIzfNdExHw9vN7yvo4Cxg/FYgRy9bZp/EB
PzzTGgv1dipzTyEqgIsXbHVCzSxgMR6kN60Vx6ljyMRWdHTznOyh1S9hGcsLQMwrWbIfGkk5qn00
uGUW7oJA2mZlc2Sm2TL1sO3LptjlljuPRPhQ5M1zrlfrMJI8wihpCyABmOieelaPg+zEME9C6FGR
MWyzITqrozNdtFvXcJ4q1d96LuM8NqzQoTUsmUgg9l2AQkt3zmyrP6HgPk2abh6EiI6c3lnWjXjw
W/Uw7WSfcUsw91z5sVSGU4/81gDeBcZxceIU/loarDvdpjmoDqe2lx73UTGviWxVYoRJcXZmJoLf
6NNZQizWr87+9wsavVINuRq6XSjzHyaFTpx2XpvQ2oWcYUMEj28rI6UDgxTfRLnlRNovltCPo0m+
baYCmm0wdUFVan34tqOscw1BXTaWzDwnBsJhTDnav3y9ca1d1A5tmGE41ItfTiV/sHSgRmVUjSyV
/0d9+m7zRHwN7aQeDgkHHG29qkAmV7Me//x6/g54NB6XjTMRMg/+XbSz79+moCbrJI9lM7dABEvQ
cEz6K7MQxNQFTwyEirWmzlUkZ6s8UgWXuJr94lv9bgwzfgaHPpnCSJBN6Xdcepih6NR7GM2KQGE1
DNGWaPqjnsCT8fsNQ+UEd8lWRj/pqcFpXekakbl+NP/5udDHOffb5yUTProF4FF5ktg8vD+s1rWl
4PWz4LVh3eZiHrAhZmi3ECxRvQO9a9amJmRGfvatljsdpkiFzZrwTZ7yCsWl2S4VT2lmsmUeenG5
acrEXdijVXyQGzTrBbiNDKYA8CjP4vUJX+2UPZP9dkk8xXmDihCVVDmRIufMCqoTOXcOQ0/F343e
secLwh1eGXjIpOeuTDcGkiUFYNMMb30/63OsFlmOlkcdfRzdpZnCP4nIz/vFPUHBN172704UVSrj
CpndvQKdy/mwp1a6ytdjNHDAb0hPYx82w6KyYfZNWGahsMH3CQ5gXauqrZ4O5y6szDAfcJFJjAkM
t7wTRvsI4wXJTK8e9bF9Eib9xg+kdZFrF2FLnsWQG9bUkNIFmDR7nckXEmSJQIU1JDx8nSHCW8tp
FnhAPfiFjrdMbYw/jRpzefqVj5+hru86j8Z75RNT4D3SgWrGblV6yDO1XPiCDoxjkcQ7Derh0kY0
Tl6H6vuHUeKWsIasgO1pQl9p0lZNAl8zuCeUF0psqJ9acgaIIcRj6GQyBDSOfEtXP561ftYeyoXw
b1WnIyyQho5xaMAYxBkStZg2hvSWLEHtiM6dMstzWb0AqH+RoSjQfPKnOXWAHPSut650V6iHth7d
0sgmg0oewuu2hfqiwF3JWtVdZZ0ervNWPs4H390aWJXAgaD968UtY72JNbjlMgmBKNhcAmZg4ohJ
BWl86uhQtU6FBs1EcY7T9NxUyQ1Id2xVjtBCrEwd0ZcaaEd6bLVAYnQf71xxC2jKJ0Ern7sMnuwa
XGTPWJzuT35re/VlE0EPF7EvnSLIzOdFMdQLFTH7VSxH8jwk6iSSBxseigqGffDExBncdkfnkNni
EKMo6/QV7ph5rFv0Ypz+Koh6urZYMn1FPsoyunVpzYWvgZDodaSrQleHaZC7DGQlyp08QAjM/FnR
cOsoUjErm3iLTO1GQy/T9UY7N7Rob1JetYp/DwWX7cyIVemJ8MNEdZWQkkr3NiaK2YIn72OaiU3l
3sA2jhRUfxRys+uDPj2KfXuuJv5h3I0KVPmYgL0pftprZkL5dIiZv2eCfQcI41P6wOdaYlxhycGz
p8NVcZtbQqQeYvx7nUl2ZMRA0h0RjDkWRyl70vyEpLSIYELFv5brQGGKOeCFJLVlYomUILbuljEP
cPC+mruQdohz02eJr9Opr4M9GhvEzoOLtFibKaSe83nojQd0B03BjneqdT07E9fI7I03pHzURMSX
UUkcdwULBMRePJSz0LTjbagkiC4UnWjBzHVh5ciQPDQ5WVpO1k6DOG4XqU0/TYrIRATqVK3drhsQ
oJsocWk1Lv3GGvZqJ0OKZdsYp5xHIxQ+rui0Pi37FpNy24CWMCMa+fCKprWPHFptghFC5snEOQxM
DUv/DiNWtErUuHzMIVUyMcuTa5EFygU7BG9KnkPL0ENyjvoq6KZVHCckEZbIdt0umlE6KrNETu/z
gExz5HuCN9PIETSKGi0fp3vsvqsboGjqbSOSnJ2ZU+Doc5mf+y0W5CmkXugUnCN141F7bFULXW7b
Os2DFTe7NujMq7Ybh148UQjyptVrrKvAHdZlHTpr2vHVzPF9eWWmvnediRH7brRn9CBqUIIpsZiu
zkQ0lVEfIsC1ljXPimVAA1nTRQcyVccjG1vDDmj2FToYpm5ZI+5ajxE8MpQjuB3uDJdGHZDNppGR
o9fMlWqJkD8J7yr3Wz6X+QDzwae4ADV9pLmlMYdHQD8dnNAYRFzLZ1RWWIap/Ob1QHx2gojDCtND
JVTORxxYFShHDiL0BdOnldlEz7njnOtGdQUeGym54GxBEdqZrn6VeKMqxtwzObrINZdITIbK7Hd5
DKKe3bdBfJsx9ZjhkdmSqncNsNSfl1Z+7AfBMEsV8KxCjrVFlmi0ODXGPIPfPDAav3UV6Tb0eTEN
fSYtAuytbcUQJSdCojX8ZRNrDaKIfWgXF4nXHCFAgfrf6Pe6BMKxKs9U+sFzERtXpeMAs6mrBV6P
LWC4hTAYEqQMwGpwfzPfI8KwFe4klMJnrWYaLbp+p1X5qlWTp0LnXEeJua3q6oJQAJuJo5Ifdciw
U91wJwpW7UkzOE+pF+5EUGJRb697UCPAjL2LroC+HvYG61ABNgnxzEkGtZgVNQmhxHBiwCRtSXN/
Ln1U6LrsPBkRwwBEWwtp8DE1sB5obbBpdE5AjO2bq+CkzZOTBs3+PE11Tnbjw4ZQu0k5UizBajNh
exZRedwGIf8Y5PdgEFoqrOUYDIH3+LqllE+rbF5mySVjdocskwLT46CiLWPeVBG/YJB6NWsbuVom
PSn3BOIesqKiIo7lndzZ5Zz+ir/wQYwxzs4Q0Wtip4LHTYAZN9px0fR3uRKSPDFipBCATBtFv+hK
Eqn97AT39g0FSc2uKCD4ImufQC8rG2GEu153cowU1ICJrO65+G80pzlPlKxctWZyNqaT+8LblL2x
yU3SggLZIExCuWwD89pPqwiBG67qwhfoi8WjryuPzL7x2RbNlVp7FxlgjYmeDAuBRnFCcsIyHmK8
ydUtbdJdE6unDtlVbUINZwHRCgSxlTHLeQAxUFWfib2+1wfCrSOz3aV8P62hM25Obu02vPfl+roN
7DNogVgJsBxl0b7QrW1N2xaDdrnMKG+9IDn3DefSUcLjuAbQB5hrqirDGYUj94VfoJiAwW/24XPc
5I8tqVXMJe4yvGu09vJVpHSLoqEzEAgiHVti57lDGjVSoRZ3lGjlrWgKhNRSegYEr5rABtqoqcNu
wq2mUtSch3l1EvrtldVxWpQyHLh4YcwrHXWjHjhTSk36Qma9Cj20eJYt7uy4O9csZpZe98y2ZY8h
jQimjoYAottVqFEVAxgpNBjspYk8PSX/1FfCx1EgPmeIvcjoDVHXl7CCMMgUpv4UZ/59bXb3SutA
5MHvYStcGWgAcIcAb6qaTRbhdq3s9jiKxJNUtMUsC9lTAsdftXohT0PH2Utt/xQJlWmJeoEtbtP1
1Ta288tSb28jr6VvYJLE1g7ydSY5ey7x88KkMeTCP+fZzL0iaGUaqfdkAB4g6rFGEBWZ54GcMoGG
5lYI71r33eeayA9fpkgog3oaOTxa8iQ/VYA0zBQzWXudLc8KDd9MMBbKZncaJ+FTGg70k5E5TjSc
D4dlYxGiOSD7B1sxJ2vhMqksdcIToZ7IqNJxnhPH2PgIUXnOSjjfavTvgZJuYs7CMsmkdM4gKQLg
gP5d6yxjRh3JQwyLSyNntEygN/k6A/Oo16CP8pAxq2Zm+h1WpKTciMzxUdNojCMZSs7boFzFVkqv
YUh3cjOArNAOlcq+YZt2lJXGVrWDcxzJK19NwbPp5SwhXXKV+2099TTlrKr6Zzsk5d5raRJwBlUO
3a/dnaESSKAnqjlF/sTN0+mE3ciA5RMhXwG0iCdpmrPEltFd60b7jBC8iTmi5hNNDad5Z9xrbXIK
sJEmc2FfWLio5s0AoSI3m0fMB5xTGYRJa6VEoAqQ+6MDRqdWnwVh/RiNQl6yyJJrQjMoQxrWEaPL
2QvEac9mPgPTGlsg14V2LtPbWttukVzVNKrXjYL8D1ELk78glK8Kuz1lJq8hp4F2UcKglNtkX5R0
yjz2f5OsoDqXs+5Cyl2xVw3LWxR1IqZloocYnyF/QR302a42sLHWjuphNSzglKKW4Bpx1Uc3Y0Uw
OZ+HGnpEVhdtmILNDM8l2UiIRamyQxAVgk2aH4fJLMlw82FYEPVVkSi0361h4JUKnm/lRO0c7Mx9
TkGAiJxFNs5BuCtA6y6zCKSAVwf2oRN0TG+riELF76W+RWqF9C7PDW2jCWrXCSiScpIQxUgUQO6Y
s2jQ0wnO25wtOwelBYq34Au8Lq26nuZVcx7Hxh1C0UmjAcylARzdkVqa7yuPJU2u2eiZsgX3Ee66
bPvDbEBINlWc6LzMQXi0viVP6Lgp1G6aMVEEgYADEILIcK9il86Eonhr2z6JvIEtgCq2TBHKaQwq
dF+V7BqqBsOVHgLSiQJKh16W2SL7+Y5CPpqUTOkn8ag95eEEssP1bqwh6+YSzWTu7eAuzfxnN0nq
I+EW9Lkt+bkPjccwUY+g90OS68QSI98D+RxMSTCXQClC4uOws0e9id3P8CGlMDAyKpllys0ODZPR
AsryYqoVWjcmS2/LoZ5inyHMwHaQmaHug3hbLCzPS9YW6PcbJi5AXhyclknDXsQp9UVhUVYQk1Jt
8o7jaMqqWAsFxoqKhkPAQdp4Xh6vfansl9ir5Js25MtwdBHNIQKJHbVif8ykrV+JxF9S2BM2FEBV
yGSaC7GzMoe6mki5wbrHzFiv+We1/qharrWwzC5YhmDUVqhztzbUPLu2yqNc1buVJOubNiYWJPGe
xsJdGUppirgGbVKq3MitbUyzwbNmYWMpVzL5OuM8B+2YItbAaMXC6iGBRpXnHOUOO0OFEmTpWXpG
dLsE81rK2SREWcM2QmkBe7KUOaM+JxU1ShytkmqyEWhzO5kgsMkeQA3bYqtmt57Jjm1kBfcpl5YX
3fXCJIu0Doilq/1bYlbRbijquZQS1mMNBZ0kMSgT0d9w3fO4so3rDJPtxGSLtqgw7k3VAlQpZuE7
Ubb7Ek/P0mpufckB29qZz7UVOpMIFQZTpCJb5AYAFUxqSyYKY4u0WhNR0U0bHKe7ITRDTGUQK3Rb
Iv2Ex0NeJtS2mjV1+wIxkTfk1JZaPq06O5qGWUJCgj7427HdMuWmrxf4kKO51Kt0dlzS5mPfj6ZK
0tfovYV7Yuddt0HLFB+2foGqQ8WMIDdGvZG7ZpMo9lRQQu9GY+UOzmVxlIcW6WGm9uQohTYHu1XN
pAikqJbdZC02gxxxYypbFwAlzcmoKHnRdBaipN8sDUSX8G5O1q9FwlYrFsNCH0kkFulVU2hA56RE
O7jH2DTUST8F00KKWEAFYAPN6gyDMETHWtW1Muw0TMNEktXVkZsjT7Fx3g2TsCA0LLQq5UwuM3Cs
od3MPYxuVgTLGK8XjFwcqcdDkifaRPcNCLm1NScN0l2DXnWmdeTIc8chPsUuqe0DSWvhctUhOiZX
YzOOa3DKfOYEl3yDvxhkhSKRHdikTBIjBEx9ra8x0++shhiwvEjWvYBUnDRwr0PysZpbKWSQrKlY
Gi30gLOx4NxkhdFuDLNrZrkJXYSh5/1LHonv2NJlGQRHdr6JszpeRZ4sFrZA3IuNegodh112pg7s
oqk73E4lTjDjuR7Grrs3tXDeJok1TwmRmnuyEU+lIdSppxoZ1AshmnXnHBJGX6+GHlxQjm18XFcB
tZYyF77b4N3TpHbfK/V9gZaXTFj2en2OhAkfJe+nJTjP0+Cil9HS0WDsiL5CTEUXr9lUWMq7zsLR
gl6uS67J9apmLnUaEXS+tix8XwOcPOprHSe/6yqhz2u5rOe+J12Faf9U5jzR+0rBQR8j8/RlMUXp
Amg65q5pa8LyFPMZcbWJAd3ylr4mtyueAg9qViPeDnMC8xJz5xhNNlfJrnkYkC/uQRVDZPcdiDPk
Va3TGrmOyPNTN1XD47RQTovQHrYMjICHS8raERJivi7RT/pcgdBZSdXS4hVnVVPcuJJukVXlUavU
XT6T5T7eZSlXoAKZdyaBK3al+BkX7BYnMpQWCyWDB/H4F33w79rPyDIADdtYAUbVxMcg4kavUBQa
PLHNTDxInjXvMKXPMj1miXPt8583uz9ONpCH4GcB3I06xGbE8WGyYUeNiISJeD4Q3sJy9H2XWOS0
yMddd9gn1brP+9Mm+DrB+T+T8rxV8vxz+ZTt75Kn6kXQ803g8yrp+fbL/0zv80Ya9J3g55v2ZZQD
HePsrs+z/+4vfRXV/PiF/p6CSLFNg5HoO/3Qy4d60S/97DXiO7TQzePTP/7U9QNdw35soRV6/fnz
jzhLvS9/bB9geByDQ7h4eJ835+bfHf3PD+x7UdX3r/OzD/6qrFo//uPPMbyCAIjPHbx6MILrMVRx
7b85akXF0SnjZzKQEPxPDvsha9J61KARUpm+lX8xb/l7B/3hFd584xrZMozYyH/GiMcPM673xz6G
ykO8Hv+HH/74f3IK7h5JOJoFVV0GD/W7UwCP9fV7eVUSfLuF/pPLHhwQckYLXcbrUb6/AJwDy3QU
02RQ//rDeOv3OgmAhJy/eSV8OJFvrgTjAEUnHkzFfL31Oco3VwLwI1V10Mt9vRL+VzfDhwN4swZo
9ujE/NwaYB6Mnm0Uihzem6NXlAPV5kmsjb//e333LNcfZaP/8bIvs8I5QIhRGr/8fDh480AeRS62
/PpGv9G6jyNo9N5/7js3DlBisQgq2o+O3joYrytI4i/rIH/j97sCRkTB508CzzdOJurAlx+Wk/fX
PxNvnhH6lzXw93sOKOhiPnsSzANoB/zYYL7Hn/dLoKIdyLqNo3mUnv1ei4D6g4i5/2IVQBiqYSf9
8SVgHuBJxe+OKujl5/WB8xstBmzcRjX35xYDnf2QZms6D7vXn4/3gcwG0UBy9rtdAhrAETRhnzt6
7QBdC2ppVEA/PnokWUA5eFZ8/ePf7D54VWl99iRoLHMaKMlvR/l2KdRGQiRSPPV3PQmKreqvD6lP
bImB3/C8N/E+/PAkqOyJWXMQvP5u9wHX72fvAvUAdTwPVcgqLz8fnoXagT1eGvhXXvcLv92z0EC2
+NlzIOP8IXxQ1llT3l79+gHMUsqEMRnj97r3dQV17GcPWzng8cdYFMrByw9H+f7oubxUjaCK3+3o
X8G3n1r4NIcK0Bp3EiOUh5/vygBsiASZGP96NP5eV8A3tNfnToN1AH+K8zC2095/+QpFwouT5Pc7
7u/Ng//F/g9TBUv61xX//bLHxaFpsGhYXF5//oMm4N/YJH5rpk79IH58aaMGT9Ub7+Uv/8LXXuP3
L/Clhzg2CseO2bu/eD7kT68v/dpJGH/9z3c9hpc+55s//Nr3fHmfL//8ywF+/9bv3uvrUX39zVXw
VN6VDz6QNjqww5ePObaw//HnX/cgDETwttX18mT71wf5x5/vPuable9nr/vT3KR/71T9dkf97LV/
AuT+9Csn+V36HuT3+pT77PmYJyMgUDrNkrsP3tov5cRn32ABni8OpMun9EkEd38sx1/dvf1aldfK
9bPvs6WL3yTvXvh1H/jpFw685gNl/cus4dOvnCX3mJqHdx/6tZ/72ZfejffVU/X2lXEKjQ6Oz77y
cfD0mGTpuyb0l/7rZ1/6r/zjtfGlrv/sC5831cNd+u48fykXP/3K5fgKRB79FdfZH389Bt7T11P8
Mpd57cl+9l0uko+c/y8Dn8++8HhX1tm7T/zaTPvsC+8ImKnenYov29PPvvDlXRw//fH4//7KqvfR
d19aoZ99/Rdi6rsr5duu6tMvzb0efFjE/wUw+OkT4kfP128DyO+ful8Hiz/6Z++3FOPfeIif7sp/
/n8AAAD//w==</cx:binary>
              </cx:geoCache>
            </cx:geography>
          </cx:layoutPr>
        </cx:series>
      </cx:plotAreaRegion>
    </cx:plotArea>
    <cx:legend pos="r" align="min" overlay="0"/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_xlchart.v5.8</cx:f>
        <cx:nf>_xlchart.v5.10</cx:nf>
      </cx:strDim>
      <cx:numDim type="colorVal">
        <cx:f>_xlchart.v5.9</cx:f>
      </cx:numDim>
    </cx:data>
  </cx:chartData>
  <cx:chart>
    <cx:title pos="t" align="ctr" overlay="0">
      <cx:tx>
        <cx:txData>
          <cx:v> Prodotti da forno e farinacei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it-IT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 Prodotti da forno e farinacei</a:t>
          </a:r>
        </a:p>
      </cx:txPr>
    </cx:title>
    <cx:plotArea>
      <cx:plotAreaRegion>
        <cx:series layoutId="regionMap" uniqueId="{20F87233-784A-4918-8FF0-866C377EE450}"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500" b="1">
                    <a:latin typeface="Times New Roman" panose="02020603050405020304" pitchFamily="18" charset="0"/>
                    <a:ea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it-IT" sz="500" b="1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x:txPr>
            <cx:visibility seriesName="0" categoryName="0" value="1"/>
          </cx:dataLabels>
          <cx:dataId val="0"/>
          <cx:layoutPr>
            <cx:geography cultureLanguage="it-IT" cultureRegion="IT" attribution="Con tecnologia Bing">
              <cx:geoCache provider="{E9337A44-BEBE-4D9F-B70C-5C5E7DAFC167}">
                <cx:binary>1Hxbc9W41u1foXg5L8dpybIke9fuXbVlr1uuBAKBfnGFJMiSZcuW5OuvPzNAuiEbNv3V4VQdFqmQ
WEvWtIY05xxjauWft/M/bs39jXs2N6b1/7idf39ehdD947ff/G1139z4o0bdOuvth3B0a5vf7IcP
6vb+tzt3M6lW/hYjnPx2W924cD8//9c/4W7y3p7a25ugbHs53Lvl5b0fTPD/pe2bTc9u7hrVFsoH
p24D/v35v9+7YV3t82f3bVBhuVq6+9+ff/Wm589+e3qr/xj2mQHLwnAHfZP4KI55kpE4zT6+0ufP
jG3l52ZMjlKaZBlJY/TxhR+HPr9poPvfsOejNTd3d+7ee3iej/9/0fEr4z9eP3r+7NYObXiYNQkT
+PvzQ7gx6ub5M+Vt/qkltw/GH64+Pu1vX0/4v/755AI8/5MrX2DydLJ+1PQfkIgbr4wCrMHAn4YK
OoJJpxllyadpJ1+jwo5QihOSIvY45ic4/p4t30bky75PQIGmXwyU/MbcvHcPa+ZnQUKyI8Q4S3mW
fQcSknBGEY0/7aPscehPyPwdg76Ny189n6ACDb8cKk130/5MVBJ0lDJEU5QkX++Q5ChNEgCDPHFY
+c2PTfgeDo89/wOHpvvFgNg6NRj17M19e9+u6ubZ7uHXn7hZEnaEGYFX+jmq8K/RIUcoSWnKUvr1
LvlkV/Rg198z69tQfec2T3DbuqM3R7tfDLlNA8Hm5tlL29zI9mcilhzBZklJEv/lv77MAzAghhEl
HJD85FI/+bW/b8+3oXra/wlGm+YIHvUXw+j0ZlU/M0XDRxlEesYx+jO0fAlNfMQZxKUUQ5LwJTQ/
NOPbiHzu9gQIuPqroaDk8FMzgCQ5SgiBJIDgb+GQHmVJShDkB09g+LEd3wHiseNTKJT81aCwzfsb
d/dTIww9YjFggchnYhJ/FWEy2BMZZiyjn5I19MRtnf4di74Dy19dnwIDLb8YMmc3Dgju44L9CXSS
HJGEIkIfSOPH11ewAJ3ESQxcM6Z/Nn/psn5szrcxeez3BJCHy78aINYo/zMBwUcsTWL4wp92AuTD
XwYPCPsZBH7Ggfd/hcQP7fgOEp/7PUXC/mpc5YW6b2wbfiYUFBgkUBKE2afF/3VSzI8yyL1ijNPP
LutJOP87Bn0bk796PkHloeEX2x8vBvlzmQqC5ArCOmyST6A80b/YEcNZkmEKcf3h9WSb/Nic70Dy
+TGeAgKXfzFAXkFgv/+5VASBukUhn31Md7+GBHQYQjAGRD7vkyf51t8x6Nug/NXzCSwPDb8aLOr2
gSg+OvX/+8hO+BFNOQhgFDj71xEEU4o5eeKuXv3YgO+g8NjxKQjqV4vlV+4horb22b9NgG93Sv7M
aMKOkgQnPOVPtGF8FKc4zcjD9S8j+qM10d+z5tvgfPMmT4C6ckf/hn+/lop/Zf3tzU8VVMhR8iDg
p+ibbBHjI0xomiFQ+T+9nqD1Y3u+g9Bjx6eowPVfDJPXzc+V8KHWlTEoqWD0NVnEMVRbECgs9MmW
+bEB38bgsd8TCB4u/2IQvLkx5v7Z3f969m/rf2qBix5xgmIIHORTFP/aifEjkrKMw7dv58KPZv3Q
qm/j86T7E5jeHN39cu7rQTEPP1NzBHmFEswp+XZajKG8QtMEAdf/+AJW+WWs+bE53wHm82M8ReS+
/f9833ynYP1pTj4lX1+95X9apSegzlNKEUz543x/mYPFUG55uP5IHZ/A8Vg//74534bjsd9Xpv+/
Lsd/v1T/5zmGAortm48HIL6o1v/31o8PCKcynnT9vGq/mR5/mq3D3e/PQc0Crv7nuYqHe3y13P8q
0T7tc3/jw+/PMT+KEaVZmgJx4YxTYDTT/ccW2GcEJQzOX8Qx7CbgMq11oYKDGehBKqMZx8BPUwaa
2fNn3g4PTZCKZzhhD2hjjlJo//PQyQtrFmnbP+fi8+/P2qF5YVUbPDwMhjt1n9738HAcBo5hLyc8
oSRNOKVwqKC7vXkJJ1vg7fh/m5WRELOARJhpdRuVMsqRW8qcGBsPeTXL9+O69KIZ1valS3WcNzJi
ORuJuvalvq361W/CKoeTtS77A5dVeZ7IiVz3Sdu8TELvjtFS0SuVrjqf5oy3eRXroahw3G5ZPbWz
0DXH7x2e+l25qhPv5HLGK5T2m6prVbWNyZCeE5O6gul+fJtaba6nUXG9TRpiy3whg15Fwyd6HEWp
vpO0m05NR+NR2CmsL+IoSs5CG6leWK34qeM+EhNr0c089HLfpTM/LcuYnNeLz+5DO467zGMsZgut
K3X9ziZo3LhMqS3ioS+ydaEX44hYoeF7UaV8ytuaBSnGpCOXWYOTjWvUDU08ulRVpvOWu3E+7jrI
53e6qmi7MX5YC72UUSbwOpn7qozCRUtnsjfKoO3SltMmJeaSV0MrllkOIhqbRIykoWdYyW6/dEwX
zZCqoktxI5jBowgsfluP6xmsnD+mNR43Sxpeti15OzVpvedd2RVeTsk5t4bla7WcMzqEzRjMMeHu
FAYZN2m78H1psNt0aTO+sWmIBUYGb2xdXaGIBYGnjlz0SzweZCf56arG8VBxXxYeT7OY5+F8aN0f
CwuqsHNYBe/0mjeW462aknFj3GRfx1NqX2PNeSwyQ+dcqphczAjuZCcCN14BDeUjvHVQ4t+O5TQe
VCBkP5iBtblhNCv8KpK1vEOl0fdr70Zh5hRdejZ3B5mWiRVQpcM3cqDJWVPOcj9XjuzXrCN7XGt9
gm05vHERJtdVTcpiDmZuhJ4ou9ezSrJcstEeN3ol+x7ZDEaQyfnKUXmiaQiCUgP3sbO66mGKC9uO
i8n9WnopyIC7cWtThrdNCcsGxRk5d80g95LPc15KVpStXXOrIpQ32oSD7flmTow+QVbTF0kU8Ks6
uZIrg4F4m42bGsZ8NaG4rXKszRqE9F7aPM0CzTs2IWEGHMTU10wMc1kLNXe5K+NjCzgXS2m3GZpO
ajfcslpuqohKUbdyFsM03li0bBixTrREvczGepcM1VlFbJ13KvkDGbYbosmLiXAEb9FX65jiF7Cn
6YtxiJdDH9XJTsXj+YTCLGKrGrHYyot0SNPztOfq0CfNWPQmnU6Qt9Wu1avLcRThnMWm3/qkHXOb
9slmqmQrlNdeoIVPhYzbabs0C9tIvISLpoG7DKPneze7dKcQGg9r0o95zOzboavmzdDrcjcOFd/S
DPkiGXm/VWhuzjxB6dslcu9TW4VDp8ELkMrEG2oXmw8M9nQ6KCNoUPJkDHW9HUY6bNLOWNEm8Rs7
0n0ZWZ03fFBF08fXNqZJJ1I739Qdy3LUDCovddYexyu+pl6RA7GZPx5i5vesHNWOpLY/Bkfnt5HG
7tWCmqmgHcI7rS3aV7Tkm5hkIe/NVO6GDM17WAjmZRrx6aLpW/Cavb4YYphbHZgR5RCdVLbU23Li
L2rf3lZ1POdjOskC0aorJldlAqKB3Hqrs/PYsate6zsS0QMyGrb7rKYiZCV/UbIKCTpFV4n002vk
pkgMTceISHn5xo+jz2WtYcMbrQUZOT1ZvC2FTOD+zWjZpiNZvOGyXvM2fh0tahD1kN1FnX/bmrjd
L2P9UqmANjWTd0klneA0vF5mWH+9du0rHIf2zJGoFmY082bStjyppsRvF8fUdctstktmVm4SGoyQ
balzOY5BaK8SWLssFLEyh9loV3QEvyQGJwWpYrxJWcucyPrYvtZOV+DtdpSrSLRR/SbKZF1YU7oL
GfjOhPQ9rWeWt0toNsTE74aZZ/dT2sk9r5zZsZUle5sOk6gTS69QmzX7tqR427WkzKmPhwOJ+yiX
GA4vimly/HSqh+FMxYk/abts1KJMhmVP5BxNuW5Xd2HGKHptJB0PFFfd8Zx26oq30/iGN4l97aJ+
GYUb6/pap5ntRGb5uy6s0UmzxsOprrpl10USCzARibmVf0RjHZ0tD35tqmH4xZJqX1qcvoy4bzYP
6UNuYnzlY/khizC+8T5qigmn/hqK3fI9AUdYCT+UahV6oLwWWFUs73Q67jGqs22f1qIr5aBFO1iU
8z5OL3FswfEvFmZJxnTDUdLnrqtwkempEc00kaLvJnDXvZd7tEZxI3xW13tttRMTlwjc60pPWXBs
a2FmjrPJ7gZS87OsHaPNuqzmtOnqcD6XLDlWTOUYtTZPYAdfgj1mA47VbBZD5DEvu3XbNuBol34Y
D2aBn/yqwFX2CfjcIYkwQDk1r72SVlg+JbuBaQ9rKYUkJOM12yO2rOeGlaHomYs3eOFipF2zjS1k
KX0VitrVJxFf+YmlnJ2SYXVJTtGItwPDeJvEWS3WNjk4hEieSdPu6m4aN2xaKBIJyt6Ap4QF2Y5U
57qExTvVWfTW1bEWyTKfd67qhDfgiKKZ3qik3DXOvKMTI+dDRu2xnGHlVxMmF4ThUEhpEtHGEF6I
S6utSdl48DIisODn8qVLcGmFb1d+VRlEzlsFjzX4ZHoRzSvdJqyKipY3ZdE1sIq/PF/7VW55a7vF
KVl9PtP856//urINfH08cPvXxYcj0X/9dvZ4lvq/vmt3bx+OGPmnb3rgB3/e66+jvQ9J+Z/nfJ9k
+Z9OX3+HAvzXxq/4wVc06JHwPqTQULP7b/TgkUb9RQ4+dvjMDVIQn3gGvI59PEDKQJv6xA0eSk+U
8YzDCkGwrjBwkEdywI9AOIwRj+EUMLATBrzhkRzQIziGAroiQ8AqCM3+R+QAhviSGkCpkoBgRuF4
JYLKJU+AWH5JDSxt+jVkaSwqFaYTzdENyyacmxBDKhVrn1fgw86+mJxvEBKMYygpfDUsHEnnFNRt
qEzHMY4fuM+Xw8ZJU8M6BkbSlcGvr7sp1e2hidKOFxlE2qGA0KTZqS2XrjvXOrX8Yp1KTMFJJ21/
otuIumNSxsZtyehSsik9xxAi0arWQ1JOkNvC3N5hGeOy0LV0JrcQNO1WG76gd6mxiOy7zPXdMfKq
sQUlums3vB/noq7rkpx0deOV0F3cXUs5LHfRqEmfrx6pQtYo60XJ/fh2rHU1bqdErXEeZ9XkXugF
da+Y1nVZjFO3smOcsdAI6k1JDmbNkrc0Gla5i1JWLWDaPIHfBRfOycZnBJ6h1QrHAjK9UeeE4ohU
IlvqSedzvailwKtT/KQaR+ZMEbhxtYidS6ZDKJu5eekzVcaFlWO2a/AwXOoK44tYyrTKEZxFf9c0
6CLq58oX0Sqns075dls5NjLByMTfNm3jE0GtT+wLSD5sszUG3PcrT8hCNmEigzlFa4likTI96x2u
cP1uwi27nlFUblpIRcBxdk33Lu1Sd4HadHoPvkl5yKfrtCwgBsGD2kllXY75EjfvkfXNtEl6Cg9t
SFVpkUYxTvMQNTHeozqC645UWTFETUeF6lHNxbrISeZA6F6NZc3plrSGdHnJZNjILgmbdZgM6UVU
Z/3wQi3LOL7yTQpjlqzp3yFqq5z1y9LmxJOkFnLm67FWwZ7XEDuT49Q2ELETi9VWQ97UbpYHGoya
0KdiVj1VmzoyMdvNJHQu79c1QZ1YmrZ2u3WMzVrla7qS8sLpaJzuUuJmTI6zrIfsQCRyRd3xgobG
bkPihyYfeqX9iwbZ7h0aNfxYRwlgPyY9JEpBmVgB6+TK2gsYeun11pVlW28inpUOskNM6hc9GUK9
K5dm7to8nttK70IgsL4wbZC/nHsXyU5AOtwOUzHFMZleoH5o9eumiytzSmHZwypk9cO7hUV+IJA1
frqYrliN+zmLdV1UKIM7l+vMeV24OmWe5KaT6boCZSzpuBYqa+VwoHXJ2R+JjORSLLJhfttxCEvX
rq9g1tZqhNVM1Nq9G9XIyCbqp8aJZRrgqVvioVF2XXrZPkgDAihB798tdE7aomTKFrBTLC2mlAeg
BIvM2rwdE+gfDS6gneUzrl+PxsFWQd286DwZrNFveKhc/WJiSddcwYd6Gv9A38FvBA/1t43OgPkX
GrKGK5X0EXCaReul6BeS8tuYZZoX2BmHdqW37C74SH0wDmcvQ2w7+q5q04fMyuKwpRgf1zV220iu
6RuiE0ivJuqB6/WKn9sBo7N+MftKNqJHSswojvOqd7qIxyURGvOd8vxg4gESAFnqTmA2bFdJX5Ol
HvdUAlagXgjSG5mHceAvMmnNi56iKB+aVCHBVjWfkBqXb8Y1HdymjiPFL1ncXrWk+dDbcgrAHGa6
Qybgw7CObSZaNcD0K3JegTc2eZ8l06sWgyc0KrZ3cVNiUc+IXRrb7OtZuS2X9HrUmRJtWyXFsOI3
XWrvGwD6jPegnlQJ3kfz5HdL35UH3g7v29BcEDjmv4nDVBWojF5FOtNi8nwpsgdkMtCfQpT2x27J
ij6aX08q7LqAqq2vVJWnauJnoy8DrIdxN7hSABnBGxBxlGCDPedtC541TXkHpFeq80xXb9KGbFSy
rrmRcdhwm5ai1qp7iyUmeV2/aZPlJIWTUznC8nhY0x1DVX8cmCscq5PDkvVb48rTNU5TkSQQDCAt
PJHWm63Ea7NLSgMrhIQTEgw4sEG/hOg1Fc7CdpVJcxx34EL1mm7BTdHrlS9XxLBUDEj2H7gf9pQv
g1B2BWFq/KNbI5u79oE39UkQMWNW4HpK8yxzTsiB7AbFxJqlBYGUVcbkDj7udYiw2begq4jON8u7
sgbdMS8rgKWaEBIjarcdjk5jLa9IprcQ61fhskWLdXZhEWXa9EmxKF3V+bRWwxaNJL3sURZRQUJ/
lkh2LOs2Ox9Keom6ccqrBlZPmQ3X48gvka6ATHp1GjK6H9PWi6yW57EqwVXPWZPLRO9kt+gNqUFG
wHR5C65zyhGtty60/XxJPQSlqG7VIeqy93r08ySSoHSbJyNDq0DgCwXso+kyS2csMPiZDZ3MJXZr
pAsZUC9c8GHM53Rpb0AGBDcUdbyJim4G7qBWWhoBcmK/6ZiZdiNu6X5qmX69oHJqwEiZwiS7SSmR
MPk2W1YJu2D1oMPhQXVFFQ/1sSvn7qoNHN9kfSP/yKKuA2WUu6wGFtGdgpdYLpzvWmCcNH3L0xYf
J2vd3lSldyAPVctaDI2uw2bpYLZmJwvJab2XrC4b4TTpNOgacXrluyHSotITMIVyTaKNnzK7KSE2
nFWyNuAH5Qrsfx79u7kKeO9Qxf/oWNxvLBzYu6whU4SQUI/jls0LuxhwdoNobzapjBIiemVNvcNY
WgZsOAv4NAvQDUQcCRyzefiQmuDp2O06Ng5iCgPL5RpVFz2W84esV3GRWVv3uV0idU3Tbs3ruNQs
752tZTFg6pEAaThWm6QkbCw8K6tKxMgsADikb9cIVLDzRslpACEBhN9ti2p0KZswT0WEWnjoeCqj
QmofnTdrxSC96hzfDWNLhB9dddFE2O/KeOLvMzTW+xVN6Dita55nXJKN8yEURlba5GxuFgiBeu4E
yKw9uFnWQzaR0UveUQ9C67CSgvmo7s9wnKncVKAjCVv7bktd3b/q+2Xdx3B1zlMg2Qek5rjosK8h
wks53uKULjviNX7bd5gY8H7GgDqSzFUvWjNUe2l18tYPDES9ZgjxVo5R5kXTK/SGT9muz6gWqunD
vkxcc0ANmrVwEbgX60uaUxBvz7Du+bGMG/sKhOtrBYGn8H7ERqDR7+uha89VkqI8tGznwQXuqIzr
uACdBV85X8YbCKdt3pdtl6/9PO0yjMmlMonaJ+Ar96GP9UERa7YlJOng+RQVoDT7E95HbtcOJIPE
xoyH4ECXJqpmlyCBr5eDA42klT07CZR+mNFsDp158Ld9OpYDCJTObnTDbQaChsRnuh7QMQMJ/LwC
EacpokwrtJFl09z2qQfdQvuxPaTZ2J6vc7YdrCt3vHZtnVfr4GFrk1DzlyFykE1JBsofjtZQQGUg
er8YX71FzjsgJ1lnDhyTrNzzEWfF3JlUZFFj8tUxe+J5g/K5m6p7CJ8eJJUQph2fZncM9Qp3nML5
8pxMUyKahU6X4HoGJSDe0F2FugVy3MoN+xWPZjdG65DmnVeuCIRrUXs1H5emjrY6XsNrEK6jMa91
tOy1R/okSB22TTyRdxmQGnuf2JKhPA4sG05GtoaL2mfTGxAIk2TbNQykA5NE3SgWXoZX6dinZ8Rx
DKmLGV8Ce0SVWEEq3KESBLsqnUHm8GYAN70kq22FQX6+mhAexwdVtvrAGgRLWjdL/IfkmObeMVnn
aMkIKCaum7ZDZLDKxwllu66V6SDYnKbF2Dd13pNxed9Ncae3WV2NVe5YPF+wKUrJcS1T5fYsUDOJ
WUvLT/xKL01YKyrmOrNu50bHjytMmisoOyd5ZRpQSWsyH7eN0cLbVG8M17ddH3BfrAGPp9RmUZTD
UP1lNC/TsaZtKTJHzCZWoRU1qmUkjJzwdk18WedkBKduox5bEatFL/lQjjLZjJDZyIsK4Jdi6lia
LxoouaBxVQuS9I3axQOPixJW5p5weuNHu7xULJh6O03aU/iENg95EjpzNpVtdAjgqU+HaqjyYVRv
QEVVUPtq8UnarPR8VA4LB15zl6V9vB0HWp4l4MUv6NSC0JuqCGK+VK/p1Legpq3Vxi5xdTYCnS68
JsltOqzdNWXIn87OjJdRiepda9PXmpj+gBZSn1LatK/d3Pvt2s1qE5D0uyhp7b6MYye34IO6om6H
3ogGsU50aTyd1SGGEL1kyG6sUpDUr7Cah4fCVdLPL9dxZjvaIkgxlO0rV1Sm9MMJBfK4qZZ+LEiC
cScUBPvdHPfjAbUjCacIqlbbB2XjOG1ZqHPYMtG+byYL2hTU9eDzMqyDQRUkg13WWZWTwdI3zIMm
WbbAsbWEXTvQEEMQf6giTgTXojTwwHXA8kU5M7Zt4DNrZ6Zv+RtZLusHnUXciYDQetEgdwFk0Weg
nJd+k5kxyUEXhDpYDXWJfA7RkJ2UGtJCKFtZdJKmoKUjnSaAVqdyp9z6MjhNiwByWrYzU1S/YNyO
mYgSEL5zFDpwYJJmkgj4VFB1PJjJzrnj87qJex3yqTTqrrfrsmmGpNsulUrcdmqiKmzbnhGobND4
YUECpTyZ+MQj0QGNPI1Cyw+Lb0rRMzPmnYUtn0B5+D1bBvpqmZb12HjPaoEGX4pRDcmyQYuOYyGB
TChRuXSUG6gd1MUcE3lNZN2/o0YG0bqEvMRk6Dd0keUhTrk6bjtEYEF601wNk8dZzto5WfK1ttkH
Cq7oCiF+38gZou4oId+tYj+SHJDPqPAgF1wvMnVKxLojtw4FXpAAAQ7SAANcc65m4KKh7k6qNa4P
3qlxG7mqb0RtUrnpeyTzSGk1Qckq2C2MXOW1wk0Rh1KKxA2kiOjgoZBMm4OfHEie6xz2oILbRegM
csCDIUZdNWypz0Es7cUIYjjMeXrCAYzjUrt625NlxpuS1YMHhuMgPXCo1nfGG78dzaDI7QLa8o1p
ogbgXPh7+NMKUIylXbfTbWsPCCq7IGJnTmPh61otEIHldBlcyRthKt7Mh2HE9NXKp3jcd1C1uA4j
QJ1b8F6g96NICeDLDwI6pFAn9dIjs11NyFAx1KrexX3Vq3wJtbrUMZCeTVnH7A+DpRlyUGWaqojX
zkstFh3Mnsf1irfw1yT4+6lLp/60ptPK83RZZ3KofNXemHbpb1DUrK9nNKw11KmjzMHmgWxUoK6K
3NmUtIvMoYjQJCd1vUzbRqfVdcU6SHkgcqJ17yDP/AApmYflyavYikhF6iz2SA4FobCxZtLgd6A/
ISkCneQJV6S87ht+BVEbQbyYvL2bBo6qvGuznsJ6WvxNnWTx8VS1QLjLjwoWNSP83KCuvYVoMFaH
KYr4JZyTGLsCfKR7repBg0ZVEQ2CPYgq+xXOE7g8qG48jtIVjgBgNF2pEPGNaqiDrDHD1fXQpeZY
G9xgqHNSeRM6C9IBjUoMzKgcI1ATZqhSm8NA0vZ6ZHFDt9WKQT+LAgfuXy9wrGGDufdBZIGYqphV
Ct97cOX/h71za44bx7L1Hzqs4AUgwVeSedfdkiX5hWGXbF4BEgRIAPz1s2hXz9iqaXd0TMSc83Be
FNVqK5nJC7D3Wt/aCSGiJtCpNA+aT7Blsa1M8wCtoU4F1CbGa7ht4USDEYteV8lcCup9wV+j1KcL
Coyg68dXXXvlRaixNGgY2m7sdujV8CKgEnB8r5L+su/HBEZi6VS/I4qTJxaoNcd+hH+GJzHCzZsu
K56ciLd826fw+/a7skQ3dQR+YHRirDpXlahclrYwVE9NSX3eZ52ZsEdncclnf4T3PgfrsVeh7Zoc
4t843PKqxckIg3b1XVav8covfboY2PGj2xy4KBm9dZ/wofOywfJK3cUrzKzcpXZ8FYTiXMH8w0sY
VuJn0PKQX6BK+8NTFAoVMjS5Uf80BQ6Xf9Ij00ddz9h7vLZ3eIPWyKi7VjQN5RcuEogsvISG+pdY
A4UKJynULcSemU9Nf1W3XkMLIZNy2KU8Mu3RN55vc/ALrb23pRxfPRrhBULa4jT9UG+iEVXyxfNq
qvZG+bgG8Vjhw8WRxb9JBxjmO0WrID44ukqIWmZKcaLmbsJH0vCN8RPXCdrqOIrh1gt8XH9IaQG/
yEly9donELezaizX4ckP597eY5Gs2oPyU9Jde2TCTVmjPe+uubOkpbmD59TdBFh6+NUyd/Mzyn2l
P4rYltNToPx13BuY9ts2VpX6MPskgbHGRrwaVyveKNgJ2t+k3z8qwvdzfILQ58lccO1ybORK3LST
woqy4D3YC7P1kEK5iiDMATIqSW68Ucy7Jh7wEW1P8PbDcAa2YcapwpgAOmCnIPzKi53OpsmSj41l
IXpT1h45DKNOJCt/JOVi4uz/+GEtIKgRmg26pEkmfFeu2OJaNd4SI4LhxAZFX39vD2w00s+0EoCn
kACJwoMexngOMfjhZ2+gNVWY+k2EuzaM5K2wURNkmi+xzVI/mZp9FMxc578/Zvi3g+JvEc+KaYDy
D7nTd4YESmigWSiZsjjxxlfoc4ufl7gbvk5o6opwXumZOCVlxhZPVOh2hOftHaSVTJtO3veGt2Oe
Lj7dtaGYM2F9vneRpJ+kYRowQG3QEMt1xBbvdCQE2hXNnkjsLR8SGdT7NJDBWQ9eMBVp3E48+/3n
e0+A4blMWRQTxpgfgkd7d07hz44Btg+XofNtcG8P06mqO1moiNq7yRBzHSVG5O1QyR8jeX5M5Plv
zJ6/n9gAmWoMioCIEG1m069XU+JRWxrh1mxpQ5STXR+foAvXX2s6om1I4TG1/+JabrH4X2+gFKUq
SxOgq3EUALr79ZCTaNS8cIhHE+/Lm5UsQmbUS8+2XemYyTJlV7yTya1Hl/Es2JRmUOhVlfszU97e
04MJsrqOgMb9/iK8M71wPyPCzxK4evADWZi8OxVCTmEnsaFnfRnaO8a5vWvrCUXi5LeoDX5/sO2K
/vIU4WDETyBgMthreJ5+PQmpK+NhUMGcLSlHS1X3YzTnqa3I6ffHef+hgjCBk5YEUEHBOeG0/3oc
t6xti2dqwMOpoKf7UIj63TTUy5xDwMDe8PvDvb+RcbgQ91EYwQOF0p9ufuZPKKNwQSOwHg3Z+H3j
aWwDd8E5SD8HVnZY9HvlNukJGwOk4xU1VvH7NxCQv70F3FOwbUNCYZrGP/7/n95CY8LGdnB+MlT1
cn6uVb96u5YQHcNj9Kpb1ByA4DxVjfADatW9lms/eFB25AwZL5l8SIJ+BZ1Ewza8URVIn6wUCRt3
OgRHk0Wsbdq81BEBD2HLBdKaxvqRy8o06CzWcD3aqDUJ2uAagFOJJbrPnD+E/nGsRq8uQPxh7f9h
vNBFY6OFU7DVoCSCiRRqLoAqoLoF8eRZ9YlVjjQXgUI2vIHVEI+F18fOHade+/quNxYXMVU2GJ7Q
UWBDhTcD/0+2FpuuXny8MBM+zjwIE8H31m+2rdeU+Dks3tDtuqGkF5lEyX2VOvxWUiCq2QTgbM4I
VrzgYHy67cRtjWogXDjePBDa5qAjjUuJda36XI12LPdNG7AznxTkX6ITsDKsS7/5UY0NHOe4QQ1Q
wkc4zzouy2eRlj0qk7quP66TXu8Tz2lspiHBW6B9Cd8phN7eXzXTiA29TxYUIZqBoQCv5dz8lfYE
VfSQ1rP3wbZRqU9uWLDdq5mmkCTGqA2KYWUN3w8Rw+tEDfSjXbhK4TKSoqTK3VSjiuoihhMFdaY5
eLbFuSxh16xHgISePmlusUFzkBhw7L7XI1R2aXO2A/Hsvok0BFQlrPWPOjA+v9jE8DjTjYRoPadu
lLvl+yvMDcFBZjgwbTEoI5PMVk2THuHefT8JCT50AqN7wk0z4M2uqPFBnfGlVnfapuOrWlsNd2a0
JfRlk+4bgMvPYTThrml9uBnOM/Km1FrwXTl2JXx7j30uO3utWgEvIRatuwligraxV63zzj+qNGva
ZcCFXUjmyYUXBHrmt2DowntXdQHJKgZmuSi5WPsz2ibxr7a9d3RDGMRYKlBCYbxdQuM4AHrx82qR
xl0HcEyEwA4b1PQVXMN7fEasU4yUgDMDWd+0bMYl+P0i8X7xDeIEUxD8BMcPUU68ryZCg/6wZAaO
dp9ifa88CMrFgO727vfHeb+5BgiXARPHzwiHRHrz188Hw6lOQ2iG4BhZe4kClPl4eDdftxfT61I1
S/Avlr9tOf95WwGtAOEswIEZxtWA4vj1iNBvyaJb0KQk8pKPdRrwr60fTfJYtynlWSgStMr9iiTD
pVyD4UXjMfz2+w/9tx0nBUwTI9BFQMgABXiHrBg8RZZ3sFzXuklvrSvNWFQ2+poCKox2vz/W324g
HAtcP0KxARAMhGB//bj1XAkykWTN7Dp0XygtwZaSuscv0gXoXjIx+/aDafj3jxvHKBFIhEh6+L3E
+WmPWVMXeoLHMMEMs3eDQ3ME2S4BlhcAJomoe+OVw531+6PigXx3eZEUIOCQkBaIUDKS6P3lrQcR
qzIwKEl0f+v7Sp0d8ach61wvxl1IYH83SWe/UaDXb9TTS5+HLVOfVR01eucxJ99CIIDhDpAIvXSw
81wxlikod75ETyPAtKvUQmrMGjAOH1OYwJ95E/oArEvG0P1CasMOuDioik0zmiKslgWzI9nGyjSp
PSNxSYciNKn7HNFFydxrPdleYdGE3yPj4YvRpScPaxDaE6AIwe5skGAXcc1UNS9DyrjWeU0k8rVZ
7CU8OiTf294Z+7WXj3C1OFwWnpQnDYFq/pqGGquDKtk6ns2wkgTeFgDGI0gXLKY1afWcTbPXDLCI
t/Y9nUb8XnzXfLwI5f41RwvO7sji8ApVPzbixtdD+dAlVQA3dTXa5+c5Llu2U0yPwHZmztGKhorj
NUU9hNjP0vWuUtEKnoMRUCLriCP1MPuu5TJxtm9WgvVFmNa7VfDlP9jv+gxw3DXrYaC+tVpswleT
+reKco0PAj4GArDD3p22zB5o14PvjASAmkAs3/o+ogI4yFJhP3bMV7lKsA5dKdpCPqYd0cU4jTO4
2VE4yI0eLZ+bWogEPPecHu1aRS9qbMxHyrDhF8yL6Xj2hohexFSRKnd1y5qdSJk6TO12a2tgcEe4
xizOG1D7UCFaoknOrFmmi+pWUGGjoZcfSzVoapxiH35hd/VDq2lJI9TrCIISlypl2KpHxA3W449/
D1uGVRe/wUSCq0ZPjFwlUBJfLB2iImFIExy1W9O46HrlvXowSx4J+BaIOsQv10/gUbqLCLyBQ5j0
JCRsVJ8H6lK6Ny41et+ntuS5v85zed0KqMH7iWsld6AvOL9ujHJL3luEVgsKssbLwfvhZv7BnayT
w1sWQlfjIeYM8nHvsKNBix7BbU94RjjssO3itlMTrYgCTEN6GZy1h98/+X9/7hEG9DGZBAQgiNb3
XZoACJdq28qsSiF+ZNARO+9+0OMqvnw/0F+Zrr/6wR/ppJ8Zzp+Rzv8RQfp/Dw79JbL4MxyKEPhP
J/tv2bF3E3S/x822v/iLDiV/4B5LQnRrYYygFhbcv4JjGKEYwJmFBgJrAlcHtcs/4NDwD0xdRDQM
8xdBBkKw+E84lGAaEHQM/BY7bIL0efzvJMdiH6/063YfY0YHxtlQFoFS8d+3rAaL8uAlmmSlJvLU
xcPD2iYXojmSQZrcIfCFUpGr6ADVyRRDMtlTogVCTEMHW4SjRn503ozbagM6pKj0EUXKfJiruIKk
COsagcj5ILlmeb+oL3XEu2yIY5W5NYLN1Q6AvlBt7FgwkV2XtvJgWJVmDJGtYjbDqxqSNGcrCCXW
W3+XhMDbeHe9BdFc6vkHVCllUbH4ppztqV3xp/PUvjWNGW+gzh9WoZqTQkOzXxO+nvWkkjwewocg
nsQBlJN/SsYI3nWiQPZ1QM2AlraFN9zzNThB0je5rSwAozVOsqbzdN6s249RX3OZZhOJiwg2lJdQ
uGvPUonu4PHpIjSIxXLZLyN9KMvRoJ7nKp9pcBdwLwttFRatVFM2ErUcPF1r1OVeUDC/f6zRe50s
I1/9aNz7tj4AIH2yDEV26C1Vto5c5BUvq2IZ/E96WevMtCD/aDh/SCH95PBdqx3ErXsNtDynCAbc
+YpCnyrjrV9392A5h31tYXixESZAyRy9HpZ6/NjVsyzIaDw4c/WbI/GnqU2vl74TDP4fnZB7qjW/
lEu37lzXPNIILG9AkA3Rc9cXyvIP86q6olzcRVg3ZI0frJngJsqamgDiG0Z2u4hG3lalRFBIRwDQ
UOu9uspbT6acurzzTXCQ9fqmRJVexdT7ahb3NZrT3A3g8JkKcd8ky109aqAB4KsPYhlauJehPgCV
fw5t2J3pxL+tA4WTak2DdJY37ARtH0fGrtC8/1nT5lsILoiG4kXHGqBFc4wdPYcpmFHr05ue+pc+
am6mxd3NRiok8qyPOGW9Q6uZW1u+4Wp6uZeyeteWXvQRmqWHzF1yHvGw4F3STh6CBWAZkEv9taFu
eQA6wW7GoV33GIxDsO63Ny1fUMUHzjt0ZhMcZerdCR3jChqlTnAhZOb6i+96fqyVyqP2MxKPjDTn
Kqo/9TWc33Fh6rRweoyn5WYa2c3CJC/sEH/uQ2puINMnBwsHHNCEWLEHdzxmQeaC7iYBx9XNeBzG
6CqY18zQAdzdHE9xFjgZ3NaxqnsgqeEZPekXGLf10a0u+XMw2GHDRRjs+FN/VwImlNlKxqrCpQOR
YNqmOQ/4OPmEi/sxpd7nzuv84xZxzJqYtHu2+hJhM8ABI0IikAh8yEqoTNCWwyVpo/nkt903HS71
ZaTrLsYtdBR0eVQ1SglS6Te/C+ytHCKAX+GEU0TEa9vKCbCeB6DgzInbwiqvqwXL4lbfHqaY2ZtJ
qXVfRhLc56yGgkfxnxb9aggcTasHDQVtB1yqvgn9ElWjTb1D75ZrM9e3QrB7hUEI2RBpeL81SjSy
1sO+pCa8qyJvQIs7ygJtkc6Z9l6HAV3nELRpZvA2hmmQhR8B6MRjZgqiKoRxIpQenbAxVrShzXyE
BOF3zTcMDeVNWqPXdh74V8yQn/NlqWesF/hTeHDf2qjSxRIZsV9IveQgDV7K1MAc6pcByAe0zini
3oEEDE+4X9+lARy6Pnpmk/GLZIlAUafXPkNSbh57qBqLNDeaJN1xnA2YInjOx3IJnhsfcUjT0P3a
+NvSVyFDRdiDj1Z7B0HsA2orixCMLRFBAtJi56jdK9sBMAslgrV2+FqjDEEPo+xpqfwYxoTRBWKS
XVZHEQiGdrj44+T20itfQc22O0ixUIq79Y2t5il0tM8r5bpcBUlVlOmUHFkNaND4eOfwF/O0FsNZ
etE9oSN2E5LOh5K0cu9I6edKBuG+HKIq56596IjRt3B/ERMkfncvaApxfKSPTJOLZCGuUlOe+2pw
ed3cGnao0ZnsISBdYFF/tSUBO8fEBWoMsqiT/w04kX72JIuQ5xvN12FCUV9q5HtEIr4EJQuKHvDa
kKNNJ0+TZ6KTM2GVo+LtVa7ZEgBZB6OQJe3IDrqLcAul4k9R0/g59sDDQooBIDwRhcd4FcfAi199
FK0QIttHkYT0klgARTUI6sPoogHsAFKN4coiRATGuOhpBBh3XI4aYc2DIxaszCzPo6zuOKzx8wRg
dqZjuOs9c1dTcPaOGVfUziRHyEUix6UPCpx6tUevM+cobCf4cFnHFgZnuzqoYZIfOLGIpNbY1nja
rtdVYJGMjLt92Yr2SEIOli0d6/sKqtlJYfBtbrr6NvYCe+xwgxxBNIGDmlZ2+X4XNt10DeoPOcvG
N3kQS/5gu/gljaTJKNpv3GlLCM/XPoXIOZchkql/3SGsOc1d6m5cyT92DXnAm4NnP4cPEEjqAqre
jV1R6WrbwJEm4wmeFkKVij+rzsBfDCQ6TuolL3grCxZn0n0MusmDCFjuQ+ZHhSLl5zTFNl0OBO5G
CcbNR7NVxOnq3xptoP8hwvs419Q7+wMDaZiYqYg40NiwWh9MikCzCTTL+mTmEHAQw0zmTl8Flf+p
Tu2y99nGe7gefgExX5zCTaax9z7UC3btltRJ0Q1QlMlSPdcCGK5PUEn0Q/dpZrH3AKF8vq2MV9QU
FLEdgrxCNi+fqwnJVrC8euKf2mTkKLf6rAZH8IgM9ZAHvp0PDVzynTTdfaINuGReYe4CF1eraG6r
tkKsnGGJL72Pi8XiBK8MmndbBcj5ufDQlt1HqgBDAhIRSNktw6XpgnhPFjPvEaawVya08ghUOzoz
5On25Sjkud1kylUteF5ntRxL0BfFWqdIGDfDtK9Sv8soJLWd46THTVt+5pDNDwrR2WydQY/2YHHu
Brl4RWTS+thxbERGj3ll4cPGpJx3fRS+9A6YCmn6R93NyNiHeE5cN7wufrceqkXbG0920cFDBDMb
ffqpqQeJpMfGNQoUYdo38RnL2VAMmEIEOqUbH12ov9hUYbv9322Tfum3/t8L2v3TXgq4GDTOfz6I
4+fvsPivtN2Pv/qroYrxhQEwhtIQXSykM4K+6a+Oiv4RRdvY2gS4Gu4vtFr/aKi2WV3b1z6g/6KQ
NrfvFPhH2i5FrwVXKw18eKcY0Z3+Ww0V9f/WUKUwQVO4kwlD4/jeLoPsjIZnAZo4g0vLky0A7ntz
/wCUyB4bPwLnugXFkTFlEEgW/0hAiR7gJhs0QsH0od1C5q21ErFYOAoY66GOU9nrMwSc6IR68xma
mjh3o2vydgTeqpL1swgpMJQeyXasNU2RbmF3NEXHpKEfAdACpZy9eWe2aHy8heSV6dG88bHZ99hC
coTMwp3cYvUKbNYJXOEXZpv0RZqEX1Pg0/t4C+RP45DsSyKRbpXC7koxvaB2W0DLM+RXLUL9XPuY
PDFPC5hvRP6dJvHOyNnsUT2aot5GA5i+FZnYxgUwrhZAahgh4G/DBDCoYcq7aamxAfb2Mm5DB5Rq
21OyDSIAPKayYBtOsPgYU1BjXgHIrfLoIyulihnVz7OYKIORhZr8TBtyy9bKP5VUE/RaGE8RWyRs
ctB53cM0h9gxfXyw62SKV4cgcDI8uz5WuamTUwopTZfTCyjPWo0AJMVdhQizmsgllssHv9GAeyJ1
DtcS2KukO9BTD24dTqLFYBQUtx/LaD0scgUaD4LSIJzP5yjGFAcQvmGLVHFMGYJUQXdGE/ASeirM
B9EgeIHUXhaTSmbD0DBAlOYQA+tHcC8u4OzQHDX28IUp84Ic3BvTuGWAOXmHEbfHgTSluZ3retMp
U7Lv3EIf4nJmhevWZ83KS4RkmJsi9H2WhOC36IOK+ke2oL9GMCOSRVl3iBPN7CjHcctpiYPCzItL
3IQhaCfxtrbN0fV+fOapwBopfUz5gH3ZIk9JqwI8X5JVHfIm1NHMb1ROwv4RwaPrEuRzJjWufVeV
18DjN++K3rWIMmDwBrsoSs6z7ePd0Is/2SAOJK2aHKTtW7hMp9DNR+ill8ZFX5nzXqOVnLdy2TZh
f3FDN+UM3/C0gdIHT62fwSiCpZa9gPBaXVdteD0k5GwQRM96Iwq/XTxI38ODn0QFIx7wX4NyPA6n
L2Kr3KvAO7AufjWt+JzW/adOy6uhTj+y0nymzUKuMbujA2HIr4YhueFhx7NGpwHyBsGz7zdfGRuv
AtieIu36Pau4rBH2YAidOdlcVRIbV4eYV+lAsc7MuR0Zw+jgt2MF47hJMNCjjhmnKAMUXhj3L6Z9
8BThrHKFqOD7pwixh11Dkj5vkvjOmdQc5s7Cj/S99QJ9HYHMacnRnFQQv0l41wiGmBwB155Va9IX
htjP3KtUhoToG2MOCXwPaGxp+SuoJZl3sIRyBxnxhHBMlKOifpJRSLJgbPWAJgYnt+4SA1Yt0fRb
5CNhOVHiQ6Uo0/uO10HezYCRMg2LHFNjqiMnUE6Sfsno2pq8W7koVLlx/iHWItmASpUU+gVod3QT
MoTHDznGxrCWfdC40XKF1A5iOxjhgTB+i26rw4LjzNJfZGCawklTneAgPMFPqHZkIQh7eagZZB88
w/aLn1VPr+Z5Buxb82ycJnpCSDhEXVa+NpJ8jeL10fbS7ifJilLDMe3WjJXNnewxnIZqfL5h4yfH
pCHZGHqPQxc/r7Q6QIC6VR27Aau388t5z0ycI6hyPYn0NawSWJFlC33bVV9YIl97OBc7zSGyrB7b
ecs8FrosP0Wp+FQu5LJEWHADjxRLsIKbTqnNlh7zTQjnIOQbKVErzUNdYLhIvaek628ROAq3isbL
uAoxtINM0QuryTXhco8ZL12RAkW7cqAKijXtED0ZJ3iVQwfJYe6Gh7Rxc66qdb3prAQgHZaK5BU6
jRutIchbzN3BWajSYoEZxXk7YyWjGA0xTkUwo9Za1F0iJHp9zHTJWINpC4qnKJYG9cVHElZbG16D
+gSN6ejH0WsqhEm9ZWdofw+PwuQMhgqUaGtO5Vi9uRSDSADlxfcBUIR8CYx3ieP+FdLNcqxUg2IN
oAZyG2io+2bYLxMmOJAaFkG0YmRRYq4hIclDKt0DlvoHm+CBUEZ9qGkV566kj4gc3rrWgLdWCo6t
4IdQ00cQHed6VuqwVGhSpt6fD6guLpp4ILbT8egJ91x7g3/LePwwbUmCtQWEyrR8mJUdiqZcbhLZ
+XlX4g6dvejTyLuxKN3Un3A1cwX776mFhX1MkhW2+dI0O1cSm4EuRyItrT6vzEVFj4Yj0+PSnygi
KHC+opcVWGzermBKFjceKEcsXs3VW+xGJLoMTjms2CuhvBoSgnqBIoLoUoS9Y1VoyplOXabZ8LzW
5pNfIweCIUe2QNh4v4p4PhmsQhAsr2GE3TcBO1qszhgb0xbL1PVZVIogx+Sjr80yIDQ/i49VzJ6W
id6vvWtvI4qYZ9NOJzU4MN5IcN/opHtA4B3hxWATIuly43lWfmgaqJxT5X/bBEyKwOW9itLroGve
aIQ9jSxLj0ux8kII96dsKfKySYwBTCFBtx/lSyQPGKPyAUOb6mPb4+1JH6iwV9r2FkE0xMfC8cuC
HhPFThNB2xqxSCXjdAGd92ctVnlSPnTDPkGorUug43rxOOSUQMJDihsphm2PEUGHr+5z9FGn8Nvm
llVZEuOs1uW4QGYO97zaNoc44Xsq4weFxBzcHUSjh7A0iKfYA8K3BcZKmQOsHQwbQngWE05A7sTM
wUxdh6u69Ju7mK3sbKsKd0kZwbMLHdSKzjT9OU7Uvqbor5C7ArGvKwxB80yP5LuvH9tpeLai/5PE
2/JdURDOWyIjTA8hXw5+ZA5a4pJVNsy8MHwom/Aq8tvPw+I/r2mwRY5UYVLo0r2uinCYPoomxoOo
H21HP6HrUWchSQNbEb1xI74YUC8LGNJs7l0eNHos8MWCj2r9EMgLkGJxQElwHTFkKKR86g10Rd14
CvE3W174Nv0nQueVjSv+VdxH4sO6TQkSjXkiGBWEBxKyPLiBncVIIXydoTiWo3ppMWyo3KYO8fAJ
GaYVab822kHPineYi5BmdptWNNEuvtiOI7GwcJ2h4FV5gvFGWFAx6GjdZh6RmJgnhJge57nHSrFN
Rpq3GUmY9qN2BGOTGl29BXD+0E8wTFTBZCWEDtNs3aYtTd6W2twmMLUYxZSa5K7aZjOlGNLUbNOa
NDht9KT17f9vAf/5d1r+VzNHwRP+rgV8/wVv3w2173/zVwNI/4B+iJnMGJ0doJYN4HX+p6WWULhZ
Pr7pigFvYD9ZasEf1Kew4WLgOvDPfp63kv6B7g9/QPCawE3gtv1j0Mwvdic0kL/+98/DGP8GGm9I
Ekbbw0L2kclNYnzWn5Ek59eTw56EgSuSP0UbWsEw9yDzNXtMl35vqwm7uyIB6OMY40V0m7Vtea9M
tEkjBGRjxb8OPnvApwRe4T+WocRsognBzWR6GWj9zZWAsMBkmKzt1TMCClHW6+bLT6f8v/kY3w3h
XzggfAzAIggoYoQs2sd32OfgWZ5gWAiqhol1BVL/YCsSgZiHZzFhzOw6SlWG0RDdbqkjyG3RfD2F
ospr6d2XvPsWNQAQ1ptmBiyN52ub5ZeyrB7xXwld96mpMbCQdAUW/Pul9fYYvfkqY7R2VNYzqtv6
IiC0I6KrvqmVv3ljZC7zjEdWJPJlQAwChgIyhCW5IlR8ixIdYn4aQX+Z0segw3+UDkA54pHIiHj+
Xk3pY4hEFb7NDDPmJiibfo9kc6CiD56A/dnL1mRlhUqeJypbBLn/F+cTt947o3Ujxhi8XPjAmBj6
7nzOw0gY4jOwHNCtZaO98YP2Q2CRWPc2wmTVlxm6b7YYcUcNGstkPSLLAbk+uGf92mfhira9D+7j
ZS44lipfmJvV+yxDkQVl1kQY9Naj0eMhYr3hjjWYitNWrz0GRlUAsGEJPKWcYL6YPUKXPJULBl5h
os6jJ7EhVlFVrP0CdxVB5FEEp74RHygrP4PEuDOieoOwfKx8cqiNdx7W6ohZOgVavwty+rvfn6ft
6fj1tgPVHQZJArQuwFfebKfxZy7KYNRiJWqEwuMG01x4jKSmubZ468skbofSXv3+eGAg/q7YYB8D
DsXwJZQw2+m7B9YfYieR44Hxo9jeK+X9GsVoP8xOOn4rUAzydVnPHvxAFNvbDLr0MDH0BEuASQtt
Km/WgFzPwba7i+hVeuRez7i/KGZwhLPEbNGwSw8ocL5o3IOxN+IUW+SttmhPcoeRGQzlN4wgVKz2
PPRVX4SphqQhUWdUzfii0HXtwg6PHU1QBpXw/h7DLkAQfqsWwPNHebNVEA0GPHSQTs5zK+WeC1he
W6AdIw9wiHOz1SHzKK8cISMGgcKgGbZqRTWYQeKEZw4RSpkIJQ1G40C0IHgfGMNQ53pmD6g7xb5U
eJKJivYpX5ZCEACqequYLJJEG/L7OGzV1PfefeVLk6f4fd6284AiDPUX/16JLWuaN1t11qFMC7d6
rZsxC63cajizVXPIMXzpt/quAgV4C20YHeVW/flbHeg0ZmiiMExRIGoUik3t9TnSn9C4UUSOggBA
ta6HYIIKM0SpiRjINVzN7r5DEapQjGJYQIDxa05+iFGoYi7ImFULatcZRazaqlkOLaTo2jK+MWH8
4G81b6uTe7TlTzGKYdCuQzGiPCZbnWy2illttXNqZdY05REzdB3Um+Sq4WGIqYPkEm7FN6YoIY7t
3KcZdXlX1cD+tlI9mh4niRD0f1B3ZjuuI1mW/ZX+ASZI4/wqapZcPo8vxB05j0Yjafz6XoxIdGVH
Vic6UUCj6yWRgYjr110uGe3ss/fayNA/Q27yzXqlZ/y7BlxA4eVw7dOkIDPci6CTfBBeabkD5MqC
IXY/vHVcUOvgUK0jhLkOEwRdv3kzGWkzyNldrSNHsA4fvO7eMbDz4NWcuQtaS4n9rW2ZNkgxruNL
sA4yXa5u4zrahMw45jrsyHXskbnzlK2DEHuy94nJSK0jEu55DiSGpmkdn7J1kJowgBGTuWBOrQ62
HtnWcy2sJ+PeK4MXchjEfJP6U68DWsGkRpzsSRdVfxiY4cxcxVtnHesm5jvHbBq2iulXt45+U8nt
uljHQd024KgYEMU6Kopk8h7ndXwkDfeTpcp04tYGMQbLQ8Qb81GuY2cZ1Al6G+njdSSV63DKOIsF
W37v17GVOCGfBpOX3LBqfbbdNkTTk1t4Ita2Xqff3Kg2wVyF29BBTHUnp79MtoBkYc0EvWTMCC1V
uNxYCpMHJTz9ROwuf20MJTbmOn9zz0SsqxrEs9HIfvCy+D+0WUWdbi59zWRSLsLZdjPLUBbNvAma
EMdLpWXUEbGIkiTVUZB0+pQUwQ+rBzsofDKKuNSHN1HhCXd0Zh6bpW9vJnifYxJDdfFqmLQt1Ofu
Dnc3x9OCLNxlxQS9sBvOum9AgRjs66reflPS9K+icGLu3PF+tubffWyhgbJNEqyDDmpmdSuUhrHT
8jSysu/JZMbbqrb2ZteeJCwS0L64fnA03a2GgpOTe08NGNSNWbnuc4PlkA1+fMLhFiCsynpHXCYa
Y9SYuCi7Q5Ha5ZGbdh+FzVvQEwdODb5Ty3nSZK+4EYTsmKYWrA2ru61nowc3ZlKsKyfjMzGZij1H
jCdd8aufelHuvCZ/6lYlTJd5QzCuBj8ilgcZs0JFcV4fhnWwYwEqEW3l9wb2CXGl1ue8Ku80iexd
VRnyOMmOzb1VDNFggk2Z85a8ICtGdMeliMrYhSjr/UrKkunesOJDgy0Dbw06o8j4lkFrWwfpzXAd
VF3jOYRFUKjipQwam3vG+DrPCifg4Nl30gIa3YktavRRCCMCy7xtu9nZSHeZdm6HggrOpcMyUOVH
bevfAT6VS5CA6BXuCGLGcbJbJ9zmSeCkwYQ5AjYzShRS4bCh5DvyaGs/anLAXOGkcfpDa9bEbfba
5/VrPY4ReB31zjDa64wjcRNCVuZTYYAkCtJsZzrIZlNpIoqzIYTWZRNm8ZttKZbilCUuiqGJ1cYa
3I03YJrIFHvCLlDYg0SLo8fvvxdG1d70UL+BpTZIz6vsGssyqmr1E5n3tSv7uwBLJrvGFouDWYlb
4S7oeK6Xnfi4LZE0VldAw5qDjcWKA43f9MTvPEswnlYzP+7ksu5zgKQxng96X6nxOFnJvXRaa9e5
+TYrXX4vGqmM8TBNeFJwdhHQMU9wizNi/np6DSoOKzXMmqcF8nLSuMtT3ZLSRFXdVkN7hvcheZeY
HRvfnMyEbbOIrXZ427LLH8TfGk0h6rsYxqBM0HwtH5jxind26+kY1NxJTcWTy6n7x5bvYMMtCXC5
BFxqwIxbFv1Wqbhl0ePsOHmuQSJ+YHTJo8HFXFKVA9wp3+qv1ujdUt9/EIKRw2/10yK9HEDAiAvC
WjpCJPabCJf9ZPN6FtLdZfhzNrHLj+x18nuQoUcTe3wuNO9612D7O6DXof7NRZT0HeQUXoTVvPOl
kXw3np6WyEcFiGbPivdx14xbU9rtnV4mJFpOTpLFWArYze4SbaNC4JawDq3qv+oMeTEjfj2Zr6Pv
XwHy2MFeq/bDVHzIQxb+lUTwVILAVzLc282ED2RdbUCXdWTfXtBOsMTk76FqLvgCX7zBWJCEEnks
DeL5ttRz5PiNiZaOegxwet/mtRmNNctgXM72hhXXEbtOFxF34ldutKhWOgEklvDhxVsYNa0R8HHj
LZW18pDo5oRJ4V6awTHVwHII1cDvFuUWN3q1GXTLJ1L36+p+/drgV8C4s/RvOcFj6Cx7L+Al03n1
GdTBMSC9Ae+kPoBwriPtM2dwPC1R0CAyNY75Mljlg2ggV89j3j6CM5vJzMhmn2Xio/VBRk1aye2o
XXkuevsJW2MIo8CBH4k2Nl0aezovECuCHKdVhLrU7mDamft8yTT2IBgbBK35reThSysm9n9psp8G
LpfjWJvbwsHBMNnIk5Zshq1PwI+pIW0jw5nfXeLAea92qq6MXRzOmtUj+YzJ79zbDL4K7QzgHfkX
lRDGR1Miw84dDh5YeKgnWZyruVt2lePeCvEwluEPvQaJgOSLXTGzLYT2fD8GKIK69E+WId/jjPXM
oPAySZKNet8u4uqM1nEcCaZgiGlJccmC959jPGSyjUybcz4GAD2FI9AgBV7EHm69Xe+t2Dm6S/Y1
Ddk9RrZo9OoLztFngd1mcawdeEyy6AD8qwMo5gafR+3sbZgsByI+X3nDb3aC0oHufAPCtGWKOLqg
bkAIfIVJgiZofSyWMi/eNN0lVcM7aHkyIJuKhMNQB7dhMg9snreVrKM2bHgzk1Nt/BewFdepJ5Oa
+mdHQQ5Pmh8Lm4fIT70jB2jkut2mcLv3HI6RayzWBrYW4Lf+Zz4Fv2Tpv06Td3Ry5+bCPfHwranY
+l1L89Uu8q3WKFbTU1wNn7OKT2Gf/JRW8jijdzO0+5uqrdLdHABgzx8Gu7gndLHXcr1Rz7tkxP4+
e3uRVl9mxUa6h5hhsYMh2NrOCr2z4Cyw7qFMXpcl/Sl4Kjqt+1gV/sEwh70nD2WX7m22OYnlnwgH
QI8T17HDuzF4xwkHl6m9QzyoT9fuH8FHXG3C2Ctn2rJR2vJ69PZTkKbbbJR6CxjJP/je8tXr4qnK
dLojPn1EUUgZXkCHlLAbdp6SXjS65XlGzN+ayaB3E8kaLt5KRCS6X4YsOFUgKVH1uKQW0xz/7jIO
QsWSgdhY0+6hhAR4PZk6yZ2YH55oP7TFu3TpwDBwa7oDS3Mw8f+yXnMqkH3pW4sJGHANX2ZqeJoj
z4bbKUkeAsCzkVmwjR4baOGA7ru8ilimPlHAEc3SvqqwOI/ZsDVIxm36xD/5Djgylf2eK+IxZd98
+tP0ULf8g5jmiyOcfWlml5JnVDLXaKCQCKbJxLbW33oT/zVT4vtk9PYmVd5t0MbN9uR72bFL0EvN
jXX4oKuDt/LCXyX6YMvym306DF4+Xh7PY35G9rCPhnLyjZsmwR/+zFbiU6XN89KvL5UHw/DodRgt
05RTUgVJeq/IPbwZI5h325iLM0jYGYip/LA0X7ldwlttpL/t3pxvwE9423VBeum68jd+LLHDP8qq
opcK1g7/matm9Gpndn5KVS93Kiwx9pgr/Q9X9yygZjbZ77zkCtD47R3gyWtB6i9qs2rCSt0Z7cvY
rn7opOM5DR1heG9JX3DpWMzvhaO0JPfpt+OOxbv3lrU+Pk18uegKHFJzH84H1TpZJKa25dDgo26r
4nu7pv7h/p4hmhbMnNO07w1Q+mwIcBDUnn3CRWWgLq1Ao36EQpnzJ72xA6q/sJIYBhsdfs4ADkDj
M1Qh2IFa9a7Bnxnl1rIHjYEx1X8bFmh4iYXVeym2Cjssa/zahDY7W5FS2ZNrh11EfwtEIAL+/P1O
usfb9zi5I+g+dTa1PGVB5XOQeUC0UhcoEehPvAH1ChhnxlbtzLZ7wYwhWmpOHNldAUCVB71igsjX
uTh+G65rchAGZGh/FQFG5wGmwIPA3sYZbU9b0n+fBlNzxJPQxlccf8Elwby85ki7Yli4E4LMy+y5
w7f3wUVqAuiV/J5UeTJcfU4qaOocRBtYVcxRnVcTJPbO4IPwSKJpWcUjAFwYWg6L4GcrbJ6zcWz3
Yczf6Prqo6Kr8ayQEthCgwKUM6uQPrsLDfVVeO1Pv3qymnzXzyG6FogoMb0WXbIv5uREhIFLjZ0e
cFYf3CwFFr9+bONs58pw1xnYTFgHF1bGW61wHomw3UJGg42r/MsfitP/s4DMf1fnF84B61/q/kiv
9J3+j6em+vYPbbR/0Nn//KN/l//F3/xVyA+RU/8QCols/in/h3+jaWkNjUIdB1aA/eo/DGDuagBz
ApPmELgj9qor/t0A5tgU2ZGA8fkXf/eG/RvyPyHZvyqYToA7kJJVvhjJZP8vCqYMGbSWKaAiIJ+W
E9OwGYE4/FxSkIhce9QpDvPnMaRAoTcKLh64uSIercz3pDUOWIo7BPIwO6Xl8lra8r4V0iLUMj4b
FV80saxmZy4dD4aa0+hLZaI9+mGXMEWrMd7bsKOegmlsEd1BNpCkP4VB/w2r5Ve82GG11aW1IEku
8x2IpYc4yKBGLIYu6G8IS3xpQ+xsulauLUDW8IPZNzjVeF7INZR0pGJ9YYWXh5j6oWwl+MJmCcEL
GzaDosG2MwMrgGVjs1SS9HX1icd5pnViaWGkcU80XFlEXpDdOX3KOTcSabGwg1fr47jAS+4BEMTe
whBUgRlzJmgJ5UzAoTU3JABeLWsqT6ZtxvdzC6TbJYC/y7pRgftwfsn2l0rlcA3tBiV07BAEZJlc
2vpbwir8UrhoO5waXNOWGQc6TK5dmC7IDOqkZ/udTDRU+qw5m+30jAakzpnPSNJmhbOLqcDZLaIU
p9r2PvLOQ//C7uMeKgoa3pJ0emwaJXYm6N9bmFHBlBmGeYb05kcDNi502bbluw1iHjlODxE8qwoy
oeR40PS674uNtR6Ryo6MyeV6ZOQryrhe8ltZW9lR9Ph9UMunK9e1eTP4Jk8Ao5pg/plmvZ3wNV4N
7frHxhpXwOt0dQ01jRurc8urxAOYbr3YVCOrJQ7BsIsxFxWy789+P5j9BgYHNFE3EOmxc3J7bwUo
xaDhtv4yv1Kw/q7nOyZUjVDYv7plZj0DYEzfsrUZBUQqNh4e04SDTOY3r/udEtPf1os6c+XCbeGx
JjKc6cGQAz9eay57hKRx16XT79BpnA81BG99Y9uHsUXWmYex3nZwRe5scHpRYtCt5XHv5hwezLOD
rWeXSHGN6xk3htTevnANe9lkYkQuaQBuN/ScbC0rfhhMi1qtPJ8Ancle3M9QaO+SogKKBNhPHAd3
MKHNU2m2Axkc3HfmII7QmgjsIFyoRVS89ezG/MaglrEXl9atGM3yQNWAfRqR8s6gXk4T2PYjLMB5
4zuLf+fF+s6YYliLi8NjLS7bfWL6FcnbebLeyGlA6LOC+JF3oCKJQ2qWBbnmubwYtn6kVGXcFl5i
b5yACyWZI6+/jAk7owSR/JsZrzsGAmDm0SQ9H3lOBgwqXlrWDMwNSWYaX+MoDeYurHr5dp5lf16g
B391MDgPkAymeymRkgOBItKWtXf6I4HiUP+iuSHeVxo3vY2q8BSULlBlYxkPeCfaXR0w0M4ZWN60
7PTvYpyLl7ofbBaWbi1YAIo1fwKEpgfxGXkts1huL+F70cGp0B68DIsgHlG4wL/QCmGXKCtOf+yG
xIRdV2oIEan5lKbJY1402V4BKLjNfoN00ob1k11RG6dT4zQO03RAXN04iiYe+vDOdu4+xgW2sAHr
fxdgnGhHe9xkuWBCB6EPHTzH8m+OGzkvXxD7j6E3+1ulfTRPhT2QbgBUuvvY8x/y+Ru7YcRAbomP
oGkkBp8WX5JenmOXsq8ArqqYobooP7jMOrsnC6MvS0MkKzQK95jjzdtM1fCQhrD+ElxwX5nJmAo/
yz17A6aQREkcO2ASN/OYGd6GI+wH1RVc2U32bl27KAB1ubGx3E7XsGL0sptZ/V3EAvjVyZsHANbh
QyNCoMhW5b6zMcJKa/F/UA04W6vhNq3udWzBOWbIXBzMHru7AxV6a+STuPQuB0ddy+HSOC4SIsfp
URpgBiIjq/37zIz1I9jN4tuAUn10eQ/emaqYvs9V50SLoygd8p6TxHOfY6jM20a781NhZj2oz8K8
EGJ3IrhIDDUdMrZMhhN85eUbS6jg0xFcZJMg7EsWuEuUKrVvGsQzWCjMw3hetj67Iiw5haG3RKHm
PWmZ/qwoXrjEngEmEsgif2wpXzQq1x3Ed/PO4b0zbrpuGX9BcMWU5Ic8dFxmLemp6VgD/T0TYiId
pp3pBf2cusHBNt4NGJe8ok0Y7oN6sd/RFZlR6w7wYKw/IF2ZDwgL8trgXzqERS9TZgDreyo7aiB8
CcoGHpO8BCoWPI2S/MQwYV/h1BDO5PWjxCRAY4LPt65DHG/jZjk1Z07/yEPtaoz8rpaZ4cDz1LGr
KpZwQHLAxSM2QnuuN53Vtft+qZtNV5AeignCWfipaWeI8VEmrkEiZYp3kJvVS7OCzqehszYhv9hn
iXj4xuIefP7Qcc1Y9ZWJ1TA+3F2JDeFUa5tTjyjXg+Iv3YB8XJNa5n2Vv+bjBK66jJ03DT2GBqaC
f7/Er/hZg0NchtO3JMwZPeVo7ug6go/U9wahshWj2g+V+dHlCdsTk+6TaQzMu7IWjDjFyS9ALggB
slmOrLb8BcugXKaT4LOdNBaGIzZ0a4RVmvvFQ/TicWFEFa2RYe8EO6s25W0w+QaHBA1rdivWeT7t
drXBIr0ruK7Y/E/r53xdAncQgfppu5b1uQNjeO5PHd0uTnByFGq5m47eUXvZjlsaSxsTI5BoyCT7
HkE6QY/VCVK+E1lz/NABWj81cC7vhmnlw0q3uhtrdpwCzzg1aVmxNdBNogLuAbNg+qj76pA7IIu9
HjZyXPKJsnjTUoaQMtp5jInpgPUuOwcjI30CJzcN4j1zzdXSaXDqktii+AbRM02DbVKujWlFPB9B
ONFgUitjs3hEpwypxF0fSnFQsuSw4HzZp3lh78f51eCKi/c1NKJ5dB/StPhlpePHHBSUYLaTv/Us
mW2n2McIn1RqV88hbypmq1C2tPkV8wd4OnYyidtzjVmQGoR5EHI1w6FqQ0UeNl7Y0AID1WwDu/iF
1wTQR2uPhyUn6Ed6uL9S3cZnhIh43BN6G8lKU2cRVxDX+PjcO0X8tpJxNzWQg22PJbA3evPkDIY3
sUMzrJvipNiEoqf8o8aHzvqUSGA8RjxQXgilGVFp8MFBjeiqW9kbamPbbJtnDwO9gwn9DB3xqQXx
DS+yzZ+7lJDzsvTDbqoN6zAAbD0JdMI5l/aDz1UHN7hsb7PDnbHSDrSothlfWjY6PS2NW4MqoKPb
Cxy5ptAZCefWxydidgb9KYsM30xw573BBhgXGr4I3INEdXlfjn4hrsmUvkPWLbd1SuJ7dp1Pu4jr
Syc6i0AiAfqL1xCFT1QzvvMcf0lswPtuu7q75TQcwH0mr7NXPxhiyc6lUY630nG+YinRpzs7OZEa
CCOkMQ8TulEf89aZdkMxrFToCbPN0qKXM6K4W9mF+qVny07ULAD/3ijdHEYnCe+AktvRbNXvgZ//
9paE1LuZNQeD8hW4uayPRfBJXr353mpJHd0QFJHwHVLraTbFW1pVHmPWUnS2W7syba+BZGflt5DE
0pAXoQ2sM+FyWj5DUh+pH/lKvbdwhSZT4UbkvoofsfM2RspjcCqS8m6BVv5h+fNAR9tJkI/YdlbI
Zdhw1LbpxeqsBJFLiICm1DxtgOCyfIboLr8t615jqGRxQlUimjt/8pOMZ0oL4G8Sx2YT7sTVOeU2
eKRW6XMoZrmvCgpk8EfEEFandVNTXQK7jy/But53TJ65s7viVQPOwsadmzNrZ1KKnf4w3KA5FRXN
GcpzH1wcHw9LoI6I/UxiIVEDz+s5RK3+q8mrp6qN7SfeGE0BHXLyI91yLYaS1t8sPp0bJKsJy0Af
8BMozOO5wFgzp8s2WdznmQ9qn93XGEbZTxYPPbm7rRXnn5IoJYQ3en4p0Os2ZfXGRuyrcNL5ClKM
L2/oXW6EW7PP9YuZok5ZsXmG2hwfQh38mEvs/52lTjglF3btKw3Ak95dwIimWGodua5ZW6sLuDe0
sMrI7G1Uh/2BzP03aQ1MWgaRAhwrcdSZ9TFhh/eVThg+ZOdT29J0nn3v1kx0q+B08ku2iG3e9jvD
zB3KYII0eTB9+3c1LL9NQOiBF/jPxuLMx8aDZ2gMP9sGUJko64cpC5ItJOynWbkUf2jj5Jhdfzc6
dr7xGz1um8roblVO14VdJe9wWccznNsaixww8D0x3YvXi++px7RSB+MBX+9qp4HyxIPkRVRhcmFv
7EbsoPouSpspPRlzT6CWw+iYFCmL8aBhqRUMeyA99ldeNWKrxFJfiGKm+zHveO0mgoxqeXI5Qjd2
iZu/aT29EzPDMe04htxk1tDfJHHVTd9a5btZD7dkrvYcviyP8pdQjjA0TblbPHD7jX2zRjZvbUa7
RWHTnyi8DP11MMutyxLy0jm2jSBfJBQSTQNb42qGXIFx5E+o5b+lV939X/X9/VeKA/8/xL5YrMXR
lv7PWcXrN3IQ/wiK+fuf+F/gF1OAiQs9CysqsBbUqL/bVK2/OeQTMZt6pA4d3Kr/oVNBfrF9n6ii
L2DVeuIfyC8muldIeMs0VwshIcZ/x6b6T2A5WHngY4h58R0I11u5MP/gsysoIW+BQGKt8aAsuaDn
eacOyB3aCzYgk8a3f3hl/hM/qfgrgAg7H6x617cdyggt/69/IZsnSsq0wBPgsHVbBuI4Vsr50g80
PaTAztgtxX20Yjcdw0mrKGTnHPm5+yxUP0VLlVRb3CRDlKB2dwXP/XgeTegTPqhKr4Pq7AMVaYei
igxwJpue+ZbNHVLxv/5B/hmYY6EWQi6GjQdv+a8+Tnv2Q6jzEIvNafEOrVjErvWcdotvIjj9678K
4uhftURUnTUN6EPmoDA+/IuW6DtDS5fDIjauxomHqQcjcH6psbXtEwcAq+7HOlpq60UyPW3SFJls
UZ13ThnkaMlydtIJ8QimDsXhtXEtHWr0MGVovPrh+FQHIQZbpU+dGChM4Raw86gq+I4DsNynpPwj
N0/cXUCpU0Z8+1XYw7m23WFPSJRBluYlwkksvWNDS3LsTMbrQrzwKrJrjUn0pl2uIsDaEE6kGXnK
wgGySKPwa2a/b/E7DdatANtKweWJ3ZSbf/bNmO/GjPX9BP+aZcG60kcteaiMViKMXWN2/21n/jCT
vr9kbXVuZjkc8gwWNp6BlLJGS43TJgjy01IYbHeap4E4iumK16mYvvDVfLlNax2SyVh62qGWdhdi
2t1N0ik/C56UzxRxeVuYwuYOX/J74TQ/02FkO2ypEJ9tp/l9FytvTvCIq8wAE5pjIGyOjyCmf9Cx
xFNS02FNPnii9d027ibRPCi//hXW8zO4Ti+iJkyzvnNJubnUV8qwXh5wO7ASrCATCJ+dZZVlIt7q
dZxXJiuSYg2ol2tUfR3oGMI0m880ue+TUBx4tM+3rMu9Ey6QnHBTyT+ayX1LPeFmIRR3ipmmcQV5
t5LgfAHm5FDacbqr1lS9uebrZduhlOiBm5su/EuI83JfzUH6C/dOd6K4RfHegKBkLCDcuKyzcpyc
ar66a+o/X/P/BHv1szXNJFSU+0AzH2G+FRqQrfgAB9PF1rKTmMxI+DatfhMkbrNQ9jOtNfUX9iNW
M6qD5GENTcSAWr0kfUovXR98JkWTcIWjUk7l7KtQvB8E3rFrYKv5leDP4wTIlg+ETXGbV1GcF7Jy
3SrnN/mUvdPzHAcsOO4F3IVAAWBoayrXICKw7J+IKHp+ckfp9RC1Vt/j7Qm9Q5eEBKm6etzVpO32
HIwVygbYh2yqgAUY8RKx+mUln+BLDHX1hbXL2osVH9GtIIl5WvKjn7Y27IyqJuzrMjCVcY2v0E/6
E2+I+tgSjePKBDY0iJ8cd2bcDTxB0zUVQDGD/3OVlkS6bLdn5kfXMLWD9S5vjpYOPsTSJt8AleN4
LXrdHV0DvAbgYee1X9kb9krh6OYy+1WuiI58XOPWvY3rtUsPprMEG6MhS5aZkbtyPgJrfC5r239x
mW/2i+n+RtHNv9crMyTtBTjjlScSrGSRenKKQw4l6pURBSTzyiNpVjKJmvRrmsAREkBLJsHOfohp
k7ZziCage5W1qfJUvQcYR+ix7PCs837NqF6Y8QzKFZVienz7LlznbltTh/PVLG2wy6Rp/UzatQcH
z+G78gUfiLG9EKQzCRUvv4KmfbRSh/mwJ682U+kNXr85NSvppWKieAxW+ku+cmAYuDJAzPXZL0AU
AQNn17ciY0YhNGEp37+0xuRhza2eciHjC+b5/N2Z8vCqEwS5OfH6Q9rlyzbo9atE6oRXTDB5Zdqo
nJt9wsaEwtfQ3lg8HI4qFx5dpw4rbjv4TWv9F9HeT4Yq+wJIO91JF2puF/oPdK5Ouzix3xyqSIEO
WjSutV1/cTunUJGVNiKaQixxpusTvuIiu4P2Yqzy8EsOa5eWlY7xNE+TQ5LjAda8U/jisU8REKas
bQJ1g0UN08JGy8G7l6p56oRatoRGI09hhRu9SxXMYo+92NOcTov50Wf2mT4+e5ub8wRGTfy2u+G+
CeY7W6EXWqxGiJ2kQXrXDWhUdT5S+JU147WyzfvQSZq7hF/51DEP97Zovsg2lrulYlkcNat4HVPm
8Elod6Wg2R218gB7mtVq2815iSDE0GPNHZ6iOa0uGbUgB59KTI6bRX+Ohp1v0dGD7ZAk8hISUDkG
05Af8G3XxzGZAIAKundCndwpJJhruQT+FXNAsKGEtafRi1SsLJ2rGfu/jJDxecQrinrROGyD8SfX
vLUpexnF1vKmbFeaTn4rlj6Fcoe607mMNGzU+y1DIh8zmzOaYwr0EDbEbTHob1MZ/Oy6NNtrd+2L
oxbc9Iw14DGgJ3uNOhTCvXeoql+KCmGCOWRb97V/E9Xk7yrYEdNisqTOTLxj+clist2Di+iP9ozX
oFoIxA4FiG9vTftq18mf/DrD3Wb0YX4XxHED/Zky0rqPZVS04Q+vFlyxCqHOeFTjqf+VgdPi10IE
vhrwvOcOtjJVYu/PKC7YQokzd2aAylfiS8p0f1cuqrppEGA4dTOMJyZxAM/Nfs1KfqcMcYfxQLF0
UAqkj0ifhwmdTwr7NsFiOKmk/KBszdx7C9wgNjorkUYCkwFVTi2VdwZ6dA9Zlfmo8RHSkgnIfLUW
/fZ+csDSKzdmxxNQp1ht01QQ+JmAZ7lTFXA1ZNeUFe6vEZIADF8GdnrvZyvf0wrfENKuiLv4Wh/G
UI8nZLsXqxZ1JNueXuHs6MPivMjWJdJAuLqosltIzb0BzizXgAIplImR73w9cJVR6twKrp+06X3m
zpzvY4P3Ix2YfDj7ho2n4ztPXeDkHDHQ8p+q1P5V9bwuqpYnqmBGYGXC8DfOdKtTojOmappHdioJ
gfR8/MQ5fSpVEvY8PUn7FD1yn9Ckr4uqma/ekD8NXXddsMzs28rmc8thfM0d0V5mOf9gPmfyzXiR
rTIsIyeFOObobnpvuJt8DiCqd5Y193uMOupCk+8NLS7f2HOi+fUkFDZ4JjwN3+I01Q+GFTx6tbrh
Qa9PXopqo9LpSRbDfB/3OIQznSX3eVkW26FyNmSFW6zpPAxHbnaM+nzApNsTzpS7LMSfY9jd78JP
aRgmrpJ35kwf7OzcPMJa2zEHcjSuqGfXdvESV/X4g6R7yCVxvRd5VgCHPCOB4+E2kWUgttKwljUS
sgadCcY/Nxgb0XLZM1nSYylUl1iRku5X0Df9Dy3H7sQtpYqo+Ot2lbbc5d411qKhIXPN9h4D6bDr
7AXckpBv+cJWkQ8inMtmfAiGFmt3aIRrYTexsyKr7nIrs/dNydOmbjPvrrAAveIsyU5Dk+MVGcZv
jUfFyABxbDOlIU9WAgG7nN3jYSF8Adq+8HedCPSF675gu8OVZabxrQGI1XAQt8Lbp/D+OThhBTba
785uCSRJZargMZVDvNA2ZMsqZzFOmZT/ptPepCyzCx7C1quvup+bb9Ror17rxj41cYkaW8TCeuwm
qFIbwy4f7KA607MmnmtclkReQ2r9NDcXO4+t7wnZ4J4mlB4/M6dBeh/i63pqhrH9XvGKfOIdi58C
L6ne+OwUFze23ft4oacGcEvHkePqi+7A8NcGfdVZWbhnGePypEGEPJtJcHeU0OlgWfKc9vG+kVh6
Dru2/4orM9MHWkjTV2KE4yXM8/DE+sjK+aZtUspFGdLFMpI9oZkdtzyG1uxTJxk35owp4lFZej6k
YTscgvWWtnHBmyDu6vlLQOjF3F57l6Fp860MEvld9Sm0XWnEDxb4lF0zr5Woi9Ea0NJU/2Jb1aN2
OsT3UQGjAA45HoaGU3ejRsfYMsAHJI+Voa2t5nW9Wd1SvoV2rncjsYeONh1sD9zg7du/HgnXlCBL
rKSpVx+MDyzA8oQduhhcKHsx/4rvXiY8X54/gHEs2/d5vQgBGPDZt8ykx0uLdRYpLkq0McHG7Z9C
EH6i/zzZ+k+1GHCNTFw8yBMMmKzf/3fJwDZ9C1A6f/fSVpbYUNv2tVLTHi2LE8gk480yuki3MbeY
P3/qf0uC+q+IS/9tLVOWE/xLWta+z1SZGW//k7zzWpIcubbsF6ENcAgHzMbmISIQWqXOyhdYSmit
8fWzkE0Ou4q0rsvna8aXZnVXREC4+zln77U/s88J6RQmFhRUP3Wk/vwb/tGR0v8gJQiTMzfKstAI
0Nv4R0dK/KFrDuQsfNHkMhmCRsM/0VnWHxb8I43uK7omYmboUfxTOWX+MVsmYXDZBssVba7/piP1
y6Ot0u9y4OqpNKNsVSDS+vnxctSmMzR+LL7IjjpuWMl+2FDFbshN3EZSrotqRtAqvzGAzh21v75S
359r6PwOJiGWlN9pMH/phCm6UXSex+fGlqrj+5LWlkPiSMKMSDd+O49EcQkIb9Hj4YnC6aSoxT73
Q7T8Papcp3kSSXyrMaFiBv0DXc2bOkBLx+HC2I1kZjREda+6saUtMc38pq32axTSn9+eGyPoMBq6
+DWIwhQDmlBkXgt1hF8/hRhcDqK9ZtYXPEfMFbsKyJdQEaxHrNYjFCoa3H+/Jv3SSvz+CiYBUBZC
Iez1xi83DkSS7mse5xU/dpZ54O96X9kGUnW1Ov3NRwn6r7/cLJ5EU6qqRbFjk33080NikLapDiNO
JmrjS1t9dlPl+jikOn4h/UtiuD4y+epFw4qJ7zoXxaKt011PHW5GNKL6AFSEc2Ob4ur59i6OonUH
ZlBXUhhg3fXvr8vMIfjbLzv/+V+eLHIoA5KO+LKN9jFNRKxF/hO5A45FrVhGCUI1SVWOBgIrTsyk
JXwMe2ODh/4332O+AX/ZNLhBXDSp0oqmaSygH/z8PSajZDJNhhFirBzoit0uPcM6JMqxbDyyWwy8
H/XCHtOV9Ev3N5/97w8HqD5eLZ275ajiV4yAgGLTyMFXONEs2T6DNYIHSuyBTq/R7K0kPMVzNl2L
qt9p7pBpMpnNjoNlekvdb9+UKD1yTP3NFTH/w51h/1J1A2GpYbJb/3xF1DYqSHrlrWnxPUiTOikC
DZCn3otlB6t00h7SrYXjL0eu2Sn+3YjkPrbVxaAH82E0speKBrsAKhqiOH1fRRzZu466M88U1zHa
t2KqmM3k2TGw/U1OomqHKqSL5cNIwbBQ5BgwAI9v4ELFJG9MK4FRhy5DMa2x8vzoaxwmUuvW5EVd
Q0LJt1h9P6CAIQvwi0NRoPMmnxCIadK/N118Ns0Qn60I3mHjvXgOr6II5zZj/OwADF3//T3994Ua
ksH/v3is2D9fvIIAZ30yS94kjlBh6T34xRwJG8fbLqD1HAabxkZ5HpgkKvz9J/9yApkfZINthl1I
02nB//rJaC+btiMdiphCvK89NBtdw9qUlW7UFussH5jgcob/zaf+p0XHMqGHGJYOKNLUZsXvX97j
xJjouKuzWxF1JMnBCAMV/wFZlcM5r10izju2Qt8rnPfD7FVJ0o1HhveixgSDMB6nc7ZkInkLUIuB
rqMdQqU5QrB+sGNCSBKGweRb//2F+pVpMF+pn77yL6+8NYa15/usyRlSLN/KN/Nn17lG6759kD62
6r7cVX4CYcTvf3O9vq/HL+sNH85rP6818yr98/XCh6TFPa5vUknLtT0Gh7A/YHjemR6zX3N84lK6
saGeG6TLlKq/2dD/w4rz06f/skUwT/B6Z/50WWHwNHg2RLLthLw3st+FSv770WG+yv/6ob8s8KED
woxxPsKcGAtSlwAWZz4V/G650v7jT8K9zAIKE4Pl9OcLSniariUzmT+Lawh/V6WwefEOMhN4SHuM
3tUTKprD1LH/ZhyghuwWuuIZFm6S3TVGvv/N08WAkE/85RZLa34JpUQ5zyjz528UjQHRyjGtdvS6
HDNiCjvDCZiqQPaa3Jr1qal+qDQrFBTHXfs0Kft4oPxXMbXVTvIMb24bxQ/o2MhDxTXCeUvLOOqx
FyQRjCjybdi55cLMq7cGeer4Yg2XRP+0EF6lROPQGKoIqrPHBYK1Uxl0q/RWDRj4KfgtfQP7iGG8
G02HHgGvFkNBiIUAuXpX7e9HOuopeIQtwvEvb7CVY4+66lDhGsrL8McE8HCRwlSmpLuAUCl1ABmG
/ZZ05s7LzAOHWMZwsFNdFBEAQzOuwqgKdM2ZgqqXWYhg8GLpeBUjrEqBJZ5JCvzqfW+JiXkpZ/hb
Ba+L3jPy9UUewglRk0bboV7Q6MX2Z0JxarznFLpNz19RWK/IJVfaZOy0HgUpk69lgWBOwuXqcdEt
GgfLq1MY+SYN9XxXZqK4dHTFSJFPzR118A2YB2/JTCPYekGg7uImOCV5ugWcgBZdSy+lRGSg2G3E
jqIbK60ajo1Gt+/OFhrUrhEZcVfvC3ktsoljro0RfCwWOkZmOE2Xep2DnVxpTZavSMTmqRPBLTTw
WfZwUQc6TpJ8XtHdIPVfDXGiM9Gj0ecpyOx1kI4lOtAotK6980lvahsYNYiPkSRWp8X5mbRX+H2r
UhkeejybWWbcAuBgrKQevdSjQFexRySFv66N2FWatGSQ/BnZt3hd0UF13QarCLgSYBGcfFb0bXYA
UvbDRIEBzKAHr4o5s3/wJXoS0g+WnczkplJADhQdtzwD8QtCgPEgjKacqt4ao2ALSAKSQJ4bcONv
qVVgCixC6Oq+2BAttGjugXkvzfbqSUycMb8GSdqCyKWwaziEfpbpPtPQbhgLVXUNhHb6uI2JwzaJ
SlEvNK7spZ60dyQecp2GXdV9EUDInPURJ+ttl6VY9zzzkIfarUW3fIqSYlkFzUnzNZ2NmDnCHV3m
/QhJgmatPMA52beTvRH92Gx6MV5H/VwnOym3aILGVL9vrArSwHLI2ECzO8HER1dcY7hTgNGQVuRM
gFyWGKHHx8q6kLluj/YREj9g0sJfxBio1HujlauMFla4qZiovKFV8sJ675fXztlqzh16m9B40pEJ
1eOdSmBuIE/YHDZDPGxgzxoPfHP0osnQ7/28TtYpvFA8vMjHOQYRW7Vo5iEBSpq7CdJ53R0GEivI
s31NySro2oNasu+rNmPdu7rdWAGEuD74smV8N96HAByEl57jGoeC0SwNycjE8l3ZfFTZrk1/EN2I
w3NDmbuMhvfCsvdVSY5TcGbivjLNm8g75NEpKnToVsjoVoVIMJUif7echWesFP3EKMyJCbpH3+D4
PzDybPtx1rq3S5NZsdkwa8Ol3IQhhmFUC0la0i0JKQ+xCz6o8xQkLaebaTToJpsy2kinh4pfFasw
/PA5I6ZEmKulvgnUyI00sVVr9SbDeV771Tq5FjTJ7JIFSXFVjaBfFHALpd8ybJ9RRtg282UpopW5
sVqc2UcwRPoJw8oCj5zXbUPlXe8+OtVZYtwuss/ELuhxwsElO40eGMwJBH7BTmti1Kaxf6B/N6Z3
dnabTKSV4sfu3Er/bP11hMCS4fmiEg96dJPgjpHwnVdDeSMDQuEGt0we8fZX2HuEHy4EM4iIwdBT
OW6s+qMT6F3h4PbqQXr76upDWZUGS/I1RDFcMVUzlMegAItCSExgn3iATfPU3WtIo6b2GkfnYvLc
NjdecU8cwKsu5ZgseyO5kHFUobDaDIJFpcBBXjUOaZmdUZ1D5tyux4rcacd4QJiVMXPJPqrhyWpY
HeA2QjZIZYiV+6aRe33gXI6bNHvEKrmyR7TtS+ZiNBIP7P55e3F6wXneWkEG4cFAX4Zid192O9Gd
HGM3qxx0mqF+5Cqh4+opcRm1S7swm+ORknWI5KIkfQxHZ85bOwDL7ZP2vo9Kasd7QsqHGfDTPwaV
WR1Dr4K+lPP2qiokXIVJMnFBqf4DTeISFWZbP2Lyps7w0pVv7JUfFR40d/ro1UuinOSjmMpL1W6n
7h4g095XYmfdTw0hTDa2G+m49XiJn+BiRZvBznAdnPr0MPXLyrjS7J6ppYsBtfsj+AUitZd5Dpom
c855dSvVrw4uB6PjsFhFx+gl6ZHzJI2bttd+3NoOO8d0NbGCKj3gyNtADqvUuCmte4PfQupDc8j4
PcU+EAQMoZ4taEVLVBU4Xastc04wlZC3vHGjZrdW/Ka/AYEW5sqscB7wCyeGNPUCfBkkm236RaL4
pkVCCIq55vYHG6fHYQemnL75wIx1xbCMiIYeTIT6MBkzAptwGQfwg7eY1BjNR7hNxxdybm2frePJ
m+kRyyB4aUF5q1A2WNnr9LMxMJ3lOslX636fJcequNTlYcisZQxrNxc7eTTRPNFl42Zye8QwNQv+
7w7Bk+7tOkk4oQ6v7ho094kOF28kPYn/BwaOzVRdUT+QwF5UBjh7WxfTmQPOsEFLj8iEI0R06i1j
XNvKKBZWSFBW6aPK1woLC3JhaefKQ/DbZLyNgVq8a+XQPEdp96TkChHGzbjVcpOdKooysoH9qb9x
7AHthZaPi7LSn+N+enFKe1pj3YHp4yAbqv0yPIWEGb2po1luYZHdqRlTtGaCeVDbcyB1adunXK8Y
2gNAzICedeRG+9CDueD1DeohLEYWjHMjUplRFMNwmfKxX+PgdNZYtEJSDL32IRzeOkVrLloXVafM
6oZdbtSGa1j+cxj1N+RjL/uukQf4RxUb4FDce4nWLgsjbh6NQXwOuLMIPuRiqmR9km2oXUAnxYuB
2I4TaZXv6K58TPwMsWXlv4AcH9cDqgiiURhJNiF86TlneKk2BVDbCKtAKYwXqwfy2xuzgBZeF/GK
wr82IF7I2qELNcWN957nrJdlnZ4s2eLI7wly1ssduLVLaKkzT7TkQFph6M8S406GmUe2GApbejVE
STu1/kDTYT3kRXFjk4OzzcPcdus4R2nVobnqLfA2hgG8hXZYcEx9j6PIZPhuAYR6HMHTlbHVrBF+
RyR5IHLQaz86W1iDXEaldxU4IATUBem/YlRYmyoIyEgYYS8lcoUwfF3XZoGstzqpVQmIrQv1xUzj
XPoY8xB0BdE6ttDXNqOOhqNgcI918ZZ8IwJxSogDCOS9JSND/cxptIPPon9+h3kIZ5RAfllqv50S
Shteuo5sAHPiBBpVqM4B/02uSBqyqLzS5PuRKtPN/PY6xHG64Esy/Fd5xMmHzFlJ1C/wkh6ENpJs
wF/Ut2bj1afMJ0fEtsJniuxsFzT5wTflB3g2XPR4SRZkIe5qeHIfdhqLtZ/qz2U1pOyKIGy1auQv
Eeka2t/3JwTNArjQJaHLcmAxw4Sj4x/ScI8yMkKGYhYj6ry4d4dqTFZkjFBNxFSdOcdmsA+4A3ST
5rHTzKoXrV8rXWXuncI0loNHbJ6SY4ZHuqCxaNbdpa9VeaI96S2tyKLCiMgtDSJv2yi8okGRHyx8
gK7sWpq9trFJVMIl1Fm2rTQbT5j7IvOvkycwiSnKTVn4VMFt8VojFF6WMrll3A5UQxoHswe2kXrW
WhvjcJ0WGS7LCgxeZ28nW/nqm+DOnxPNUydeNz6JdCau4K5Db98KXCJ1j1akb4eMis8+xWbEYp3T
9ULin92DTIHZV2EHUdPYJRpA30cTrDgHGkoTticQV4/MuNeGN8M1EC/uekff2E1zw8iWYIy2dY55
57w3EkAIJJpwrO1VHrQcRC1J/TAzOQxdgROt5CFO6/AljSFV9bE8GqEJNKk7ic489ZWGMgQkDLkZ
luvIJlypXqUvTC389BD9mA2nFnij8+y8Xuix+jVhKFjGuFawV9PfiflpTtht0wYselRXZxsBSApw
2QzETqNSJea9hN45ggq2h+xZHwU55yg2aR1ObjwBICejj52AQAKl11K2oDxd5uRigExJTzSnV3T1
T4VPbdCbMNlUxmipUfIn9Gtp3NjLhq6/62cTp20rPfh90mEdASOCXbY72KF1KCPzrA/OpYPJQkbp
IwKjsz9pa10M5HBU0yeTcWsVFbXrjJgyRtWxFj65BmGpY7bWM7kadTbTJDVvwlC+pbo2uJOmvRXJ
8EMpnYFnXJy9tH5uykFdqYIzUFayp2U9XPKWUoCoc1pfoLIPba0V9LsGE+FmKt025uRtV5luLz3I
dF03bcLQuObaeB4Uc0my+IPgPC465ByNJgBz+YOrksFMH19otKYlNHWO23p17DnUeBYaJUUt03UQ
4I+cSnzU00HTvqDjvKk17nRk9sdJa14aLneJKZ4RTbtLS/82csRVWL1rpPE7hguCLOFTGucoTK90
MNyWyyfb+CXV4+2Q1pckmhY++x6n4xY9A90/4F7NSbdDtoT+SVEewJQsSPLi7R54W8oHq4o3yGiQ
hd5r0bBUxGEymbfnKUW7NqyNSHnOlYIXtXvWkvowgWDR0y2MoryAPTiEx9BIjyItVjlIFMUebgNV
e1crOldpulVG5yEYMmwHsPUD5CilXrqEyrih9gAaAwe740b9bsJuACNgW8TRzhAQOw1BiY+wFplQ
l705ancbmuPtUL5EkfWjJpDJ1gcO3VO2GlT54M/7I5G2R3zjuPF6fxVY5PDiIroqyD1jtXThhTvs
DgbYO6BTEOB7jJtDAj+u59iTerdOQv9bdz6zDOuxgrBKkSvT0q/WfNRlnxV2JZHDOY80RzcZyXzl
oNz2bXvVtZZiQetdLdUrkkOrXTurNDtfvaIXPsRJ84gfssjrS5SRAmeL9aBilXQy/5ZUEExnGD8L
b9PmGkXf3VD0O0W1XzMbG0/a+avUUm9UnMFFwJcAg/hlDZwD2mAvVJxYirG3c8JgbIL8MEoaprZB
OL9P2GlXptaeTIuuWoHUlgBGoMKJX+z12NxoyP3EYJ08EtsW0ks8yhpxkwBNw6IybGm8rGyHWQ+1
56fu8GK2+Xl2oZOXcqPTYJLKmc7Nnad/0PVZTEjgBYWc2shTVqwNvzo6Qt+hvFyNsDy7SWEBMrVF
2Q3r0QuORkkjzC5eglRrF2po86w5D6kKI1+k9xB0HrLavtd18ZV26gMy5LWS1u9DRQAA2UJdy3kt
vStqhLNTXaEHlOO2CfqL7J5lmOxiHVqWP+2DYnj1+3l5pucAcvGJcQAV6k1uoBabkvrewe0pDEWs
FE0nmSOnE4ilPR7dMGpu2z5KXMXWD7GHIGaoQkRkgPkHthC/9HlLYqq0yK9gD1lipjDqGXM74awN
WIlI1zAzprDI5m6a22WQsosafTdSoW6VON6Jvry98CtRrMZCd4EA3mVFtgkUc5vVw6nVgcOGlmls
HeYpp6wEUyu7IjxPQ+89mx6IXl9H+KbH1nANCOjpOPlDR7L0M5SFTafR7lDaez1nX2ZQaLkqTrJT
KF/Q+1yLCMJbYnLT2qWRxT4KqOHEu8eGGvtEoYF0ZBJXLkw6grCYD4lXHwrjFDk+QQzU+RaKdSyU
EXr2uj1NgfeaTwiN9DJZdhVwsOiRH740ZjF5YRTPLaI+dJMj3ShrbecTpVMe3OUFvQWyaE5tkr45
bYYrG0GoOE6KcaEZS6pmE+wHsv6QLDY3YY+2rSng08EBabYhYp9BbV/1nH1TsyCR5LV9E/qEJA31
GZynubSaVZLGH7UHnifS+zsZe0cS8H4YBvCSVsF4nFT3JbSDUdV6Wq8j7lzbOZDZOpKKSUY6kbTK
bvg064vng4rSUCPney4BeaKFUl3L7hPkBrEf7AuJf6uHpevU6MQufkYk7Tqudx62ukVGf4nescZR
lyH9uYxQv5jcMhoAE11Iu6s2aH/v62tAnEhGHmO2Fs6xHd+a8TmnApT3tbNOEWGj4iqphv8cd/xX
4pT/pf4ohh9/mRz8WzD2MfTb6hc9iv393/xDj6L+MQtLIPlohvptdfpTjSL/MGD3MKy2IfLPUqp/
iVEM0q8x3WCZYqxka/Nc4p9iFDA+0lIZTJr/+NP/Royi8UV+HnGIGQcknBklBBnIgib084hDSTVV
jT1guY0TPkE5WDM/2ral7laIClWRnyx/eo/78jKq8SMIsybFyMkRMqMX0d+kA/PhYax+aAPc6lmk
RoP03Dn0GtKo/8Ifo3LsKuJ9TYTxQmvNexE+mTnkDEJkDn2A98VM9RvFIhwsE/Vt7kmSq2V8NQf8
AaL0H/xveajJugVs46NE/oG4GStoNt5/Q/pJM3obY8ECJu7KJp9uhDfiwmzJewsnoFiZcubgLjbG
kLtF6tlYDrOnhoazY3l0v2ASK1oPtkAXD6GwdsHwhA3HwW+uL9kIiJ1CFxdxX91xkAraSkBpDk7T
xdCAfWnzMqVpvkpEG6+/SXxOz5GnAyWEWR3MYmyZN1bqhG49iM7VsdSsDItGYDClNEV7e9pOc8uv
1ECNMZagiocNJxNjV0REDpghRFi/MxcKR3AxyfP8izI/LZA5awPeTXVGpoeJ2w+tt4+9ajj3Vfuh
VRDzGtzaJK0EzVJmXrEqWzPcaFWwbuHIeJl/TJj3uXQU1GeT5WtrVEjMvabcDqXAG4GBnN6CfK5V
bMWRVWzGYQygp6GtbfW9NCtjlyEt3ODjh1yX6BdKdHgfQfClOMNrr3Rrqn+6YxgGCC3pvXv61uOC
8cRjybkURmjwXKj2LpLQOAFennW1OWfUJkNVvscxjcC0HpGQSgI+Q9+hijDj4b7GqbPqe+9V+tjA
utC5JzOIfptFcmrOjHLB9GZ8QHfKZlRPwLrJolkILO/LCXUp9pIZcyhgyHw/B1BnsqWlKuVSYCXH
V2TlKxrqEJj0EIA6aL6I/XYhU+lwk2ilKO28g2dJeNMCn6YrYe3MmPZ4P1GlJV0GUTEfq12TIW+w
emKznSF4tPvoLfXS4xBrRG2Gmbjt5viGoNY4nbc5d3uSuwkOJTZyKB8A/byjjGR5baJS2UaAq5a+
5KdVMnircu3G7+vnb9oja4256gqpbaqZWtiFpFYA6652MXET7vflSHz0wG5DVbpUGgONsYZZf/aI
78c6/irs3nTJkSH4tTCS1Rzwbk4IVmgt487XwNZKKEi8jOka/NJLpkSAWYBJkFNdk6W7d1L20CYw
bowkqbZ9gp+71nkIBCd9LbIXal4f6oFvVVjOvZUX94F8zQjWzvT6DkyJGuCx96jt4KTe1xosAT8p
X2AwrwAQLJ2Ksj+jpUjYb3VN/Fa6CvllFP7i0uTqVwWt1egJPuq/TTzeXs9xjgRGsQ1bfad5clU0
ID+KajbLEzp0BqipHnla5qI4Ja+9IH5OGZTPqC4RK4EutzusFBO0iLjXqnUFMmOJWB/vmyU6aCfl
PRSKebyRU8RVjboMDO9ehxz5fWeENjSMJUIAjKwPwh8GnrvytUxaThIFo0s0AG6new9GocRbQSvS
9fvBxYLS0DUgFJZh+EDvHtin5yfkada4/y10xAvUzWRY3NlTSX/cf5u8aWdaloWPp34i5ungDMpX
OXouwwBw0fxA3G1tQ/8P5ANC3dc6czCFY+AhWQPnO+sVeghMYLUKIx7LBiXsbD9qcc2EesE16bhz
woDt4o0PsCy3ioHCjcEzcFd8JQbGyjFXFFeK6I3sNgBduMKXTqrAq0GXOyrrEhsF9GaF2+e/q8zq
w05cUxuipDccHKvdFzOLuoIzbkp2Cfwp4Zg+moQXkRJ/lV66JfRlGaZk0oHYelbC/FMvxLGFJC0l
T8lkP4rYmjaDQaYRRJ0Tmc/xOgLvCSX/4DTpmpbDTsiAjhMdzkWUqk9qwcyNnt9C7UjLmsmiTsQY
q6hfQG8/Dq3cFJhT/IgoS/2HBfk88o1Ll+aXSDorTUmvtSBwXAhGBv1BN4Ba5c4udcRJMIzXaYHh
33pgMMAUwqDz8ILeijM5QwBjWHFyXRbMwVqtu50nYFm4set3cALTIjBvbRwNiW+860y8HQdgZZx/
6WPkYp2B0iMWHcSnyHaWXRDsHLj2CnOLQgc3nNabauj5m8trNr17/heGRQmvrfD5mxBXb7OEDSqv
7HtMHpvQbm49XX3K6cYbYXMGHrRtHc+VynjnZe1tPCOii2at+oQ8xPkhUiEicx5OsCDZYLWruWPt
C+b2ytZTone7NB49g9pRbQ/ZbE0IzH2VJzDCtKdCOK41NGfWXBz9tJkV0iPCfl0z9O7MhAzCiLAE
c4X8GmtVteus8Ty1cq9q07JBYSHTcdOQzwjo6X3oUeVn8U5vwq2DX1Rm5JWIGpTSsFfhLJPAM9bi
wam0Q0adbEpOEPS15d6rb8mY2dk+U/NGuUyhZNczjrStaZ/wRYksPabk2OFIMJnRTSFn6PyucuDn
FNlLbjQqiwd2C5lOlDdoc2kMWCsnLRj7x8qT1ePysEaMg35ZK5dyMgCckJJwzP2k2NJvX+EVOYm8
orObt1sv6u7iiZ7aSKVBIM1oPPip0V+YOHzFMRG5vV0FjG8MsR7psCIbwm8ItGNalilwBOFBQ6BF
NS2NxA9Wna8pu2hG6PcBhq5mqJw9lkBEoKIJbnMrAGzhDchATcQJrUYWHJHgnFNSqDKeJ+95CYLN
JAGuZTYjmHDm/9ldwKGnk8bamCjwtSi5j5BhLyNnPODnMfZaZD6YDQ9tY48MN9OOrQhXCy0lje5A
cJsWTbecSdfZqNB8gVq0iDpxsZPv4FUekboYLEIj6K1nYmi+ALE2rmV00Vusp+MTwHUq1pqZVGdS
u2hdYFLGIkO0qnTrWfDD846/qVVA0frOuIo9kONzZHhYIyXoiQpY9JC18apOdkKiO52MkOaNYaT0
ZmdoD8rUYpeo3ptFZmFIgCJqltBz+5n24/gnveg3MRm4rNsV+HdTPBlmo2xqkKnLrKstFxoJjx/s
ILMrH70e8Ehr+iXAJ6jmEC/sw6gO4YrmJE6fIErAhNQ35HcuHCP9LPT0TfRMxlPgFsDeG7SDShMe
B00/gPzeFMRxrpvS4beTOUl/PlFuQGvgigrxB80GV4QC7VwPQuDL8ZPzCAy4gx67LtjlNlbTuKQe
Fx6e4oT8enOGLpF9+eYX5PtMQOoYS7VIMAUDKzUUX7hNZ8CNI6hp2y/EFRuoMrei6FV2YRgk+ISJ
4Mn7cdHPJCiblEMOdC0BrLxETLQZlYeRwrBy8IFFN84j/2q91GeulD7wO7WZNWWz0K8NIFsLWjjl
Pm/9iL4uhKpQnUcqkMHz9cD0EUHJ1Skb6Op6BBhQfHN9mruUYcgPG7fiqkyiF7Td1g6aMYTIpBvx
4iITy/GsLpDsJ5jFwXv6JNcwakzfx6I4KvCDAQGUsasqiNU80azIJMRNqjkfeTq+Gl7+Lq3iLDlJ
8H7xknneZB9QNYUzs4qhhi+LZW0n9zSieNxyx15bMcObME3btSYJIPYKz7pYUX4Mc9N7kXUIIW9O
cx6MiCbSiFUMgF+2qyJwaUOBO1dJGBHlWYYzOOBkkMJKBctHEogQWnoSg9x4eg3RNG3HuySqgAl4
HN/VpnvOBRIqL2hdXcIpJJqKnmZiur5ErQlnmAzJmFEFmPCSVTpLzwNqHtJcRkRAKV9G1FJd4O4M
XYz2jMxxqC/REinL3FZ+pDETEZhx4exUoi/n0LHJMxK3MZ/vYi2mhxkVu9aEyNThCI1RPK14GsEf
U1jQl5kzBfwO33NSGOh2GZ54hUnA5xyJRHAiJGgTF5uwkx8TsK+FUlZ3vv7uO3QN8e6bcnaWswCN
hrkNuwxPOYNvU9PvOjOoV8ro0xUhAIJfnxDHVAfVSrbwgyrqQUfDU+2nnrYVg+0WAXfTJ6koDRj4
OK13M3jDrTIT6MxkguScEIrT0LxTeoQ/dtKOhNP6BggEP3oYE56dMuHipF2fnkrOabu+5UjZiWxF
pBu5OC1pGWyPu1GOJrcNsUmOKhSEGuuNVac14ivOasgJFHBKtj28VhwYFmmW5KArCuoubi0hzVRT
GoKVTtm0g80o3TrXUZwQrpqMT2XHXI3mfrCqmEOEhBsBHyS8hTjqHCpIzKObWdYG52S6TwPVuU4V
94l/g6ckn/BmVt3GswHxVCplVThsi3qslrlBpIneFiMWj5aESqwUpzRBU1jD0987SKqNgFQ402we
bGtalXJ+z/uscEcLEwVr8LM+h0Dr4CnzwWyxlfdg39JqR+6Fv0yKeDrn2qCvjIJFw6cNzmvjX0RH
zoTXJu26YAFadLY9h1mZz6JyzsqA1ETDvw5Sstz2WXhBW33rj4xFjcJ7pPFRLIegODGDPeK/R1VL
ElUEnDvJ62CjgC5bBCMVE6lHO1nZe044FfssR8hWKRiZ+PVdwQxwGds8nMQGKesG4ilZF+FCWu2z
GTMgKzCDkl6hvttzRgCgRLHVCh0nXDHBbczsgoiY8KNFph63xGeFNVnWqdfql3FUuhPXx0EPj8Ce
UaG38iTm1SAmCiGMbu0okuuA5HbTTN91CplVPkUo2OKMzoF2kTURRZriIAZoiDAyQLmiHtSaHZ2+
hRPXB9Xi81TNa35YlRFQyikNHrxC7hXFZi1uhj2uPnnxYWMsRUEeNKFpwYtIeUnyIQftZhg9fAmW
n9F+ZdWdHdQsDHE2zz069cYwojsjNleq2e9ixdo4s6Cw70kCXnHcpZRNyAwpBwEdy1iGhiBbHUos
PnV7VclaEgKAGK9zqulU6xlCwJBObtL1csM7JJeebcbExDBbQToreRHHUXxULed/6Xjls0EXZdvq
aL0aPxiWQYrGzLLkCOpTcDadnDTaRF3lHGzfFjulkz90TUkcN29j/TjoGdJfFdVR7ME9t+FEZTV9
2VS7Kr7ch/UXzt33uQ7zSv8py0hUVsq9VumvjOJ7RmFDgd+dGtbrgmlGWnZuroq9IKZ1kXtTeNI6
dfOXVuD1T63wX3Myf9Hy017DRggDBW8KbTvd/kVB3Hj2qHL0QG5Fbp30u3dYJcuh/OixQsaU3UUg
/nR9/FeN2vs85X//Z/5v3vNirEI/aL5p3//6p/9ZL3fzmZ9f08/617/qp7+5/r/ff4y9cu6N/vQP
7ndS6k37/9g7k+24lTRJv0qf3uMex+AYFr2JQMwMzqRIbnAoicI8OWY8fX2um1mVmaeyOnNfO90r
kQxGAHB3+80++8JL8MXu7c9X8Zd/+a/+5f/5+lf6VokSC0zw/wPHqi6/f6qf/6DU/vlVf1FqIVZZ
ZmAFNgQqXN82YuifWq3/B6kiqk5N13H8wHNcZNS/SQ7aki+TRID4G41K+qtYq3VcQIPkONAP9bf+
d8Taf7TH07gqCTMSa/R8qSMaf6/U1hLvZE8aAZZ2P10yT3za3bhg85nP+dDlu795b/6bC5c3T3/D
v3G/c+3qhledbmBWDplJv6C/CYTEK0Gppg/YE4K4jDdl3D7mpjedupYRI4PvG/grOEQ193SsslPJ
BnmaS/PqLW58UJqS2vWleHM0ObVTMFR9hb1o042mYFyW9cgJav5sGss/CACs/Z8kVpispqaz5izE
FHi+wNm6E5rfGqEw4DuH6eopCAql5rzG0I12eSA6zBqMRGDBDrKlZ1zzYZNu7Z5IkiosyOBjvXka
nofFghEQEx0KUnIDiXKX0AA8m+pKt06zaOmsa/Z+MlEE8ptUm1XWccEwv13K6Wg3vbPJUDA5VGY3
pqMeirkiJZ85wB1TFL68HPEJOTVN5qtk31drYq4sExBaA8NTTdL1/aK/jAFFKPro0sD3cr77uYbv
VprDa/GW33gpjzSrM98I/dSbQnN74TbZ32zN8o2UxvravW184wOC9ZsW87NReuqwJp4895oJbGk6
MEUr5jbQxOCmhR1s89nr7r9e0BK1LtfeNYrnsqYZFQG4PvcODGJP04g7L1/23pizS/oNKzanfGZ+
xSlzcjIVjhG9m8CNHVZdmtThmG6ntfTCoGICzP+lE08p+EHSJISuYck5/xpFAYBypVHK3GhxaBiU
5TVxvISM7Z1t16zTd0eTmDvNZE6HNf9ku70+eOwV7tRvePOsOc6VJjq7wq01LjrfRJr3HLOTCDtL
2Qcqg61DqrnQyNQ1ehjlSJaGRpfgo30xAucshfzmjKm/JeAU3Nvs1UzNnQ7ytrh0mkXdUdEb75J8
PlWWNPd9tHQY63GaFUPxQ8IJIM3PhMEvYHEl5q2vXakJAIWz20sw2IY/fcQaje1U6j7VsGwcWxVG
PsrBWzZFB2A19iVIxMPiPZoatN3lDAFZdOkReI18DM0JvJCwt+UDi4s+VhmfdR8h11QfRqpJ3tl0
Jc8R+prxjaflqIB+E+piU6Q54BQt5LsENDgpaLoBEipU+Zy49+SrHo97DiV5tqYUE2NYhT2B1Rqw
urnFo7ngSYHqAJYcHkC6Twcd/7JluDgzBHO4kx3ofMyR26Ep/YvQsPO0I9MSc1YKU6ORt5M/UXGk
8eiQWgGlz7iobWmEtb0u467UMPVMY9XNxF1+TRq1Tj8eAxZ9rAkKbzx4GsluaTh7ZFQrBxmARs7q
7LwCpSOjp+pINSUHdI9yVaI55qH2FL7pdGE8muFuxK3g1LuixMfc5dVtvODqclunOBPeHa/DOtdv
noFOxXPtBP3j6jYyOSJyUP5DmIpWqrn6NcQrp+t2oAaeLd6+oRuNt9YKfmEzRwLLmab0qZ6NUCtT
eQM5gEGFkxwcJmBsMZN5Tu7tngGPY+SC2TIQiABc1S0p97HEJxvn7OLq5JqXnFYyF/5ckToH0fBf
Kf1B+85D/KY9YL6pEvHslkm5VxwyCpu2wxZqZ7hEP3FepEiLtbOhR3iEImhVZ79PCZ7wTCZFYIvQ
M8RTE3Tjzp+Yhvdr+tw3nc1QiQNCT6wP3xWPNXhZ5Rc2h89VODezlTd0yGBaW8bsU/k4bcTofAaZ
j5GoLH2itbzFomue28qL5YZTXFOFkUHnRyvb/mTk7Wml93ZHBGA8r3HW3U3mELzgEmSs17n1NmEC
CTCtkid7UhXsVcZCbWXe5QEucOo+sLTSeOuXhNHTNKefqTU/5xIf05x63XvfTw+i516MeuNpMXMM
5qZHtmdaOVwEzC0EDuCbfq3OMVbctFmio+W2eKXLV7FSK6r8nsz62BKZsAsrVAwq6U1Uwa6qi/YN
M4E4c6XLd+xx484aHHePgrdcnFLi8BqZRDGpK9pbP9ayGc+7MI8X+jkMCPm+3avjyMQCnLkJYKVN
Qc42QhmPYlwE01XFQGtebNola35MJtaUOEDefjdbnGibwbWq5JxlzFNUzc0Wx/laYoLJ+juMjOat
C+T9U7orrBbNF5oyDu7FGB+zRb5VcuKSXLFNjpYPkG34HOZxCYl5dugv6rbvyPRSzRsclxW1Ssg4
PXNLl0+RMcTXeXXRED3AcXz6V8uvkccE4lrksZeuR+fRgZn1ME+ifZULNyyWx40Msg/snPp49NFC
KjRctG8vl8MNwEvsXr7/4DnJxAZQkjbL7GhXWL27NTH0byYl570alHVWNmIBYf6boezQSgvJ3HnM
dEi4+j43GGtpjtpB72WEQ7Xp3i06el0N9I/UiLYSVh9a2Py9MZfx4jB6Bo3H8IUBzQ0H0xSIkLYt
j32/xZBX0v7dUgdmBreTjE/0RXMPTqrbewIGP4lbPItiHYtH2NjWEzPn6C6H6T+RrbhfrGp69Xgj
4Wf1y41b1+5JZF23nxI0947C0K1hRFQ8eiL5MOGlQ0ACmFJIqR7QzLDr4l3eLLaSW2OV3bYZMpwj
k8OGgAnTApQlGm+B17AJGa9pUTxYOUdQ13LoX5Cm/5xHHhyqPKM0Z3G/ShRxW5pbNjK0CohHMmn1
bswxoOWJTyMm5crbwScCZCrssIrehhtWwG3uWPFr0TfOSXrUxm2aFntb2YLa7BEOfEkNppUW5mu+
Lt17nnKYJaqTildvCg5gqGkxLNv+GDkKUIQzeSeDh/dmlkERmsLEANhhXJSoe1czaz3I7x6874IZ
fGThyvNn71taUP4QOT2gtijiCdXnHoULzSEfmuo2pdJo21fuwZOoz3aJAXpi1WbikHOX2ob5XHRS
hlOMItJGTFqbbrCoPWXqbnnQyJjF4k0ElcUEoKmOxAMLakPZDIGxkgwgs+7itQb7j4HRiWTxOgHI
SrHDalfOKNaHQQ3ThksEdo6UvyoAn2FT1IkGHEOaNzn/blp/jAi7N1yhsqwPViow2uR5QNtno9ZT
5RHYMulcvUwOBZ5EpjGt9wkGI0yirXfBC829pjqeUZHZvAyKjFhd2Ye0RpIPMURXpz4ZiCjwjNoK
lKd+CuIjpZLFr9UZWbEG2utR1ZunhIjSeaIa6l36JRwua4LlUY2l9X2ceSwsHeGvDUM491ZV0fe5
Zq5pGkDe/Tozvi9Fl7wJ1aktAhgu1pnIMHWupumdLFL6tCBjODjHKElX5jY96y6ZUjsPsnPDkWnb
eSUAuC61dp3tfM3FPJBa88YfksKJPb5mGHpd15xltjhAiug89l0UKnuaKFhd8IukWYW8C8hcHjqt
kBbOgBO94RBFzGgiw12B9xsNOAB8xClpPWFVGzzbD/Dtun0TrIhVxJveMhraIYhiscS0ZiwUOsbZ
TaGa7r4K6uXSZygVtNZkJnEZd3kfnbLfw0fKz8xohkPZIipN8Fb5/csnCtDIj5iidnFfDat1ijik
+NY038L5HV7rfq64yrnoD0lqfE6ZtV4M33wFS+q+IV+QlSRbKu/yboAx7qxo6KMqWQawr6tPeBzm
HSFUckM2zIIqtx+cfpB3djaAU2TR0PdEdBKT4d3PSzVTKZT89PNVbXsvpS5uAR+PUDdwGXKiyBmg
lMlbQa36cxq1GYx/13+rh8D4olyCh8YwG9+TCt6ko5bl2QgIoc4RBnZgfvI6TAjgpY+tzhLD+Irt
lXITh7SsOXdUTXfzXYLXZAW1tM8HBO4A70M4A5BTlvMcLb0O+FqQ3oyCmvduIZYFi8nZ1W3QEQge
m2TnC6pkO2p6KMVdEgDn5HICdC+XYqByN4hGnKssIPjpFAlNWWiIMfb2l9Fc88cmCvybCPf9t3kU
cFaZ/h8CTw5fgzSpzzHTiW344Mhtq2BHhtQwt4Qf7fYcTX1xasuVtgUXnXwL0Te6JzrlEp9bxdme
AIARoLCiq9XJPCQFwBarSnH+M+if5zFhVFsl5EC7iEDoyCNtsDCyDH25PsUUaZ1aY6JbEIs8s57o
sUo4kg22LHA8w1A1Eyi0g5GUZ2pamBYMmbopAzv5NYsJiHy1LPdzj68Ymch/8WH6baoie3Vto7+X
bZnvR+BS0yawnGU3c2m/+noK7wztTW1q4wCb1dAy+pi3kDV5HW3n0NT2uONsnjwnFSyOtqI62SoU
9fLE83wR7RaemtiquF6V9wtvi64koDsecdm66Qbgr1bdPthecsG/Wb4O2tsiBjXtobjRCUtakgd+
sRVuGlp5T+4hp1MraSJv14BnM9L2J3jLl8JxQZDNEdYDgZM9c+e94ZIg4Zh3BYdyG4tk5knOlVJE
xiPottcVaEhvfkaBM58SVuENloI3GIuC2EP15cTV1qAgIk2WH4aY6B3vxC8ZPY1ma1GVRLmSRYjI
Ni7G2j7KntNONXq3y0oApJlGdzcNOEED2e+nGcHYjL91NmoymT46fL2jZ3W3VNPmIFjXQ+9kr0sM
uhY2+LyNRyZUspyY7rUN6/nYFQ+qSq9qdpn948HFZUXaXo0AThsGGL/9SABHy7AqiY3kk30uXeOu
ipjzr2q2N2VvM20BJEjYNvsVxdm3xDcJHvSdF07wwzZ+TJLPSTvAieONV7C6e5IZTD8nxoe/pMsZ
ThMW+5lzjWtOh54atyidhx9mv8qbZcF0a/XKOwYNNgA6VhgYBeZWqe7SuLK5TpZdb01wjPd02RSn
hDPJLx6MhDNV0WIkIatT0XWylYD7drLDiucFzRqyNYx3YxvvoLcCpjJZWufZznCULt2RS4A4ROq2
LDG0hjuLF+FSTuhTLmvVboSS9X4aWA85ho2EGUrvjgrYmMsxSV/myNhLzyzPkUKrZlfwoGhmaaxq
ZNnz2HvaSPWmJ/2XMgogeGbMVk2E3izgXRioHBgr6xKYIwW2TfnTp2Z855jGdCBAl+4VH9N71jMo
Nszi1NjRuaTmeldkgB8D1K5z1OcYqpha5li1qT1WxX2ctAfV8viCw8ULnSe5jYnIbLLEnnbF2C5c
E+Kas2AfS7ZfBUgDqHAvUUOvV5qpL56e/tmOijMI9ffAwPJBHP8mXnNOU6WRXhiKylt/YgDZLmTj
HDIgWaOSU1o0HzOGMSMr8n1uQleua/wMdUHFSOfiUN4AvSPCAk56yyVV6eOk3Hppa127wBuvXUwx
EFJOBjqQsiB2yESI6A+KdJHQoiuFHItyoVbXDP0WA/9XU35emq//938/f9KoGqZdr9If/d9y5Sxh
aaX3n2vK10/1I/n6b77kv1B0aL+uJs65ji1cJNT/RNFB+OIvHBeQhvhtC/6roAy/7jcjDsVYY+w0
pe6vgrL1h+szu/09TwBSZ/v/lqAsKCb9O4XXxPrLTxeOI0zLtP8RW1UiL4kqxQpnLhacTmhdxxhB
ix1tUe4ZSRYbpwquFcuCcGAAd0iQwG5IRWf3TpE1+xFLCVaGsTlHwqz3ZYWPtZvl2+QQZsPiWu2r
qAAWHQ+/LC+aQkytutwbmpA7DjL0E04iXhH5t1aL/SPmQfxb5xGJyfE/rwmsEbXc01sDydgG9lpP
fRsSEXmvHQPnfW2ILSPw90jP+A2vacMpINJmMTq6r7O63rfJuoQOfVcbMTICryv/gSfwnWxnYCpF
fBy6lEotXBS33RiwDa5k92h6Bs4Y+Og/mqGrGXUzRadRe90DDV5uKQtcj2zb7HlbxPVHDwn+HuNi
i02Df/6N8AQRt2Iq4ZHW5Ur2wuFmR6bE9J8t5ervPFNg31iCqWGrbN8vzXIGpfQYYSlcAYkA/gC2
oJbqFIs5vvpzPGdHyki9W8NtnBcecLmHWaf4CDApbKQDkcsdJW3ngj+VQfTJyf9t9VOKJWLOYA37
qY0mHeOGUfbFoVwGPXLEBWIhZkibQk47508NJjd+VT4AB2se+6gV9njRnD03eE+IsB7aJGsebNwy
4UINJxQR+saRMUa//DCE8eXB9Q9FbnU//ag36WSi4PlIjHgKh6bzDuxQrQ/b9n1vR/k89r4oB+xv
V/5zUqPW3LdV78z7uUTDwPaFH7Ty5NZc7ReJbBKO83ppCuXV+7WemWyXMIOhrIeSjhmKyRuBp2+N
jPWa+vYXdKAqlCn0sci6Jtra1HRRx+z0KXPXqzeX56mfaHcvzG9+5DxGDTYFcqUQOCy0u66QN4XX
W9sZH/fWXRlwo7nAtpW0qjoJGdvYxWBCc/U5T7ggI5tCLbsLjnEyPhiaKJ0mzkdBTavrZntXxBgH
jPHFlfwBiA1yR6XTcw2trl26/upMusVt89vikoDtTC7ntLc/rCkyw25N70TpnqYOLstEo9629W1e
pa6O7eriOSbaasFltxDNGPxzMMZLfR1rsAkyux0VDqA2MD/gVuObXmculTehy2rXPKm3VgX0V0RF
/VDnbBnKsXkNuuSn26K/5QFdYDh2yPh0LMBpAQvZoXJwS+Wbf42d0tz5lLG9Rx6lpX6L+XFOc1Rq
i4TeaKmJEyQGsNbCAGY4Bu2wHJAiXdAbdzWeIFwQlvIs6DUGDVK9+AQEjA10wbfnscaHbW2tpyU1
nIPtThMrJCFT3D1fJRs2oH64Obx29rZioFSqLOsCoN7S7NTgoKY0w5MLQpJ5lbjDX/ky45GZ0ooH
UDV8d1r/zfTt07xa1n2+Nqe0TYZtofCq2A7daHYfTBKLevs0tBhzygnPhd/FOKCb6pUzzhWzTLKr
JEwc2BypvZto7UQ0Qd/AfPHpOBTl1S0ru5sY4pQayD2LmED5R/ckuO6BDPe7IWBBNwd1zWuQ2xWd
b0HdfM6DeEq5Y62yupQIaOwERw+WPy8vN0zm8Ej1m77DSzg41QUnfvm0pOT3J2lj16NieEMN2hfG
raubRTZnCa7mPk/rT9tG5uo9wG0gAg/L0A3HgZENgboh82/WRaGTdvE3nq/pJcnlx2IzynMHjEFz
QBWI2c6HWSxvXkm3YuBzyTg1jiuaCR8nkxqEGusfSnhLMyF4Ec6OaI+olnQD4K90Im/TSee0si/b
+biSNpMelcUrMO14kektPvXHIcIflK6kMjguctBf52VX4PfHyS2r0FCq2CKU11R42suuFelPsPnv
dt9GBPIEMnL/1kfM1hnFMEeiNYKMNe3mTo9GSAH6ox2wz22ZlGJo7FEkV4xSw4LW6CPArRMey9bF
+eW2PoVrLpY1Mx2fADcTExAIMEN/6u3cfE3tJdklJXD2OCgQE5Ykuc1ixhbm6loXKRN70/hcVAyA
bipLHFyvejdqnEYAqo9imD+poTvOPPLQf0k6L0300624q+WAD8XojGNMurJJxYvMuNcGp/8+Zppb
gGdF5xDuMMDuZJNfLMtpT+6EttcFvXu/soPm4VbcrUF19flRs4K+MHs2KkEwe3uekdEuUYrDL0jK
sBvtBMUhwqxKMXLvFANTseEYlPzM2vfTk+lnau/OfJJRTNFC6pu8BHgI9CgbGyUpSZhhs1DMCGrR
SAgtBxV+uKWuXpUAjm4HaEwrpvWNGuYkzJa+vZTtgui5BD/snu6XSNQ3uWBTUTDFQB7BIBSs1c/C
DZD6OsAQcwvypsTZp8rmZhp4AUXNC5Atzt+JmCqcNEDyMXWAmw5x2mP8sB0W9d30l+yAmvETOL9F
no9bqJDaoYc5bOPQsETA3Yv3LsilQ0X/JAk7lR3Timrgvli6W+iB6ZkR4bNX4JGL7fGNztHxjC3E
P/TNhIV5xTFnmpxYphyj5W9L4NSlwwVDLMZF7lS1sZj77HGp4b7CDPAwgATZ4DfVRRP0O6qS86Aw
gp/pOtwmhToV63iMR5xP80J+GBXiW7rWkgLb+t5dpDglmX8/YIEjJd0hPCFs2RPA/M55rEnT97Tv
blw7om0FPibEle913ps7spjz3kojEHRp6YbTMlLKTXuM4wVXWfffvVFdlyx/Qv65sDPgllOt4YYC
hyVevdq5jIbWAVK2X1PQvwUGS6KokySEiO1zBc0EERebw96c4aE2zfKdbRSQEXR+bmr6ysHFc9sn
NKmuSvyqhWlcnFV8EvVHmjbiWVd3TLsGQAvZrusoWRE9ZhK/gpVMAuakiXFWdonM4odhJHeiokWo
Tx2QciOeKAyM/cmLkkZXoY5h5wOVJZAht6IxCNrwdIla+CZCLr9EKX5hKaUHsjGqQ04rxHVa8UQS
D8AiOc08Becme8H6bmxxf9If2+bpeQzQXRUvcZutzPZmybNAc5pv2WTGx5GyTcZXfVj69rfRHtrj
/x6y/hXjjmP6DgeT/+GQVUOA+7tD1l++5C+HLPkHoG8uYcb+HKb4u/88ZHGSIgbFIcvhpAMv6L9M
OxaZTLy+giOW63v4fP56wjL/sHXdmW86DiYbkpe/fVM4lu7/tMZgdvqnKHkn+AcmMSB7CXPb9ASv
Tdfm8YP+1kKTN+nCPt1wNo7HIYR43ysEoOZ2GYfv/rAGN0uwFmEyJC3TTpap1tRSk1s8p3iUtrPj
5Sdym4CyXB6DK1zt0M1HccMt+WF4uDrXiPtAOhWhnIzHDT7Zm6Ttqx1ZtohdJs1laeI7e+ngVKep
gpSyp5+nMW3u6ECwQy3njMyvcFtqPASTne2CMfjRN9LsdmCMB+CPVHxXcFNSnPbLn/vsWNbk89wW
X7EvJSSD1ARMHbPTXyivLNsjBnzsm2QW7mtyR/yeePMzLEOhWPi5PJhujcz7ylkEQipnbjG2HHJn
Nu+XKHVOoiMd1HkxYx9lQOZpoYIYZnXwp+ZHOZLi6/0WtmDWEsi0guJbbbiPIqjvs8y2zy3HJf0s
pagH/W3jgpRDz9HYJTZKE5ULxAQ4lyXJHGKhDeg6t98dNz0KI/1RGzPrXU4uyRqhfkhRkubhxLzL
nPKlVxqM7tcvGGXf12B8Jkb0nFeUu/lj/uksveLlAnt0tT9Z5KaGMCZXzyt4R+Zcc0iyXWlUIcyY
i72kb8HacCLBfz1InnoZbqSRQ5NSonxIFxzR/cR6w2VBAP7JZd00SDNgLCEhArGJ3fqNNZgfqqSI
rFXfROGww2qSjxJFD2mfNzCpTI4D8U2DYr9pSD6FBbCWK4n5o9I6OrXIE1Xj5nRvp1UeCpMY65TX
t6osyKy2OMBNRPUNO8QA+EZh0Q3EPIWP7Mmb5uZ5zWGH8jZP9MGVh850wh5S6oHbCjkMoE83zc+M
horj4PWfbS18ICoLDcqtugoaaS1mpWz0WuX/KCbKWEq5Y8n7cCEcyKgPW8t6nSyxJZjDWKHkUT1x
EfRDIO5Zrd4qq1T7tBeyQWgU5nOTcYhdq8W9OM0wfi/bqQM8ODQorEm56wsk8u5+7H2IHRh6cAf1
9PL5/b3XWeRNa7aPPQvDOC5fbhx85YzQb4DZ/+xa2vMMxi00MrvjqZ7G96RvZ7bAkmBGNtvNXYbB
9S5JHCTmkXEUKBP2Poqcc+RNF07H5sb2srM748fvjZzhM1175H88wFnpc4SxiDasvLyYSQzyXyFu
+rBigmtbOR+DSH4SSQEE4NdgI3tRv5ayltAAp5x9Ej3dcZlgrcHnAhV/2AoLiYSbPrln3wHZrpof
0MPjHU23BqPkAcQRVuUBSA/2XfEx1TIORYNBjeFQDAMMcTXP5xdS3AfTbvaL73yljS9OsFKfI0+a
YTxwfAnmYjykLSG2KKPTcpisbyKV9rYcesAIjXx06DSoe7mPK3VRyO2EZL/FvgyZ3myrxacJb3pw
OV/zkjjwlqs+dsfEmuy1mbbVap7W4F5GEwWvPu+qZxcwDyqI7bY1iZN08uqAFf6ROZmH5y5atOPF
R4TK01NpxofUKZpb/vATIFFAAoCEtOfSzuRG4RwYAoxctuUfX5nthV4BWstbI3Ojas62VlK+k2pG
XCK3hYUqaw88TJ1dWaVq1yFJhytbwH3jEvNKbU4K5dh9Xzp284JqgoOVdSbjaNQCx1yHQzo73dGQ
bIVnjZSJcO48TzV62sbvUaKdJZtPjLYnvPa5rV9WsE9wFt7HcXEyBnnJ3PrRqkFXL0zWEGxS9d0v
8uaZiaW8GMX88vtZ7mFtxDzmPqo8To6ryY/D/rEPOAdtI2+kOUcFdDryxKhG9rdK1y/+1ppnjI0w
uPq3lHJLulTmp57aRk40Z2rIzoOwK5jVVDpZtutihcQ8hNPpR+yODytGnp2axmHHVJlySJMzDSEb
MJwyrg80X2E4sN85GoldOZOXc8fxKY3Tbt/2HpGTtK5vfqcVigx9EfmruQYtmQuTtMbetf1EuzpW
jjCsgomLjtLzQn+fGL0Ig0JnpEgdRhZvYReWV9W2T52rxqNsu++B7LpDazIshR5D1JaDn5XBAQ/s
V6Y0sBsVWB8fprmpYmvLHf9udOKR68rapJ53b6Xr7Zj43U1V9P5+thDhxn7M+HSdH0sZ3JBt2TFI
a6Gf44ko8JPIdKLlKhBfJqcKbqr+AUQLiS2GowAmcz7/DFhNYHr7lIn6EZAJUeGo5AjWKyJlLk3z
sQNBk9MxrQ4iJAOmdhaM/isujXNJ9XFYNi24KS549sJ4YHgzoEyRnxs9ZjDr4tH85/d56K3M5zol
cvrrAn7VZmGP6xqGu28khe1OY+6mOb0rhvFoGj3ZqYn43yhzaCQzS38C823rxiY3oBe90t/H4Lcm
tKAMbJpYT9ctfLnslCEOfuuy2bqtqM3l3mSrjCh3Lcr6hcHyz4FEWeMO6Z+Y8/+dPPz/Jg+o/Oxj
//mm+D79Kuuq/7ttsfXnF/25LQ7+sEyw1IFtSYmP27LBtv85e6DqxpSuh1mdcgEJ4Jzd919nD+4f
bKXJKfiQRxB3JY76v+6MnT/YxWLOFbQCe7rg+N/ZGvu/K1v+3l1u2f7vqiebaUdg/wPAnk0Gozys
a2TPcCwqgW4+NOv8zdDREzESZWQop47kRHfjmt5OA7UnpFboAXxKkmINBbyEjdEHbci4jY2PqQMw
0u5ZOEp6Ke8b6kfDVmXuk9QxmtzshvdVR2vcYH1adeDGKTmx9kCF4hai5OJPaKZjY4RNRFtqW4N9
dVIszMj2937iPXs64GN4MwgFI7SrmCkb3oLgPOtAEB+CfdeO3NpxMDxrJ9GmgIQh8rplLl/gu8bF
Q+INcFWgA0ecS91NJ7p3+jdSwsJ0J0atzTvQGnuxlOmu1QEmYoJPo440DSZaBS3K1r4g89RHAO6y
mupZe0b2RzbCKNm3oKrc4qVJ2Fs5Iv7WlDHbYY/N7dbmWUngipK2Wc5vgLTbu3EhwbaAWsD22tHw
KWMYn9180zoyxuupTj6C1TYHU3OewfBOrGYhi8r7zJMU6h8SW9qjoiU2gq4zlXjpi2U3OQU6o0VJ
XM5A6OpK8wMAizg3sbnuybJ2OBuWY0+ZyAYrPNsAgeAsFBahoTWC+6gYyjPGAe9Q6bBb28AIrlgw
dqlI8rAlE+eumDjrNT1nEXk5pZNzdc66kbqE6mKLansPbgw7ZFDQOn439NCaMmwkzJs9CienmB+l
sAmmHP14b8jzZQkmXRjvoFCT3ACLvFDmqNzyigGM4b8OBto6IiipAQyh+y9hpAOESkcJLQ8ccTNO
815YUHPgq5mxvW0M44qZ0RuHs+lDHpNWFEPgYLe8gqNgBIEDo8XiTZ4B2cicU3grPhwqQo8m4baQ
WNkWbO/MtbPtekxa69g/4evbDGsbbxtwB3wTHAU81bMTwfHHmTwY3Kf2ewpU0ta4sJRDwUug85py
quo7odLXwC6iHVZx4xIRokA4MkhvF+aES2E17pMx+9nrrCjVAs6Lq0OkNKuaO5aRdF8FguEY4duD
42HUHgoiFnncvw2q7LdscXyCdGRWo2gkNeejYAX5WiBnN+TYiMidHYEgBLZmJMndG6cKx85mnpB+
RcScjK6YDr44yVlfZ2gphyVsYkdrcCh7Q+3jetHB6DKgb6U+EioQ+9FBd6zKbWK7ZaiqNuB/exkA
WxK8ps7yNihVoTHNDw5O4s1K5teeZh9qTm3vNO1nXAH8gbmfzgQqjQO1nRgn4898gmRSr3q0qPPF
UieNR6n4daTG5Bs1o/a8hpW49O+lOT55XuLv2fHR2K28H/nvQHO+PBjtNMG2ViQ3GkRLZQPAp7+U
wUUD3tXo8u2Chv5AQcR0pd3R4j7pwT7SK3DM9exfaRdA/9sQ8Ls4m4IdfAnaL8BuIN+b+tuZ6mOs
YVgsMde26zHQs1ODah2cBx3Wxkui3QiNr24i7U+wMCo4GBZsPghMxuprEIV/gUn1Umh3A3M45iDx
McH2kHBjbXPthAAFqU/TuCMs7ZPotGOibtRh0h4K0Zf9Bh+3wyM4v4m006JJQdcNM/aMFhtGbIHX
076MTjs0Iu3VmAaCiWLAnjEZ9c9IOzpYZy4jFo9cez2gv5LMx/1RaR/IQs7/ZdDeEEPhNmm1X4Rk
yrbDD/YQKSMsmr4893a0zyozeSnNyDiXlkcku+RSmmgRYq+HVMnKx4RCe1Vi0fKNJu1gcfv+u/xt
aqm0v4X+8mxPz0BORSrul5HGYPA0ecg2csUYh0fG1W6ZumPn06WADmztpTEmMZ5S7a8ptdPG0p4b
mOI8erQPx4j6C9QebEUd47eELnLlt8Q4FtImZurVt03lZJ+j6i9l4z47Lu9noH0/fquWMwq68VG5
xCT53er9kMzMXIcvoWpFFweRTnC41AI5tTiUXfGtwWi0asfRkKAiCe1CqrUfibHhPVW251o7lYT2
LC0VTNZO+5hakpmwSthq43IMoRUGoRFlV3up6gff79Dt04AYh1ny4rVPivF8xiMue8W/fmDHhy9n
Hm5pUT3i5arJmHDb4XWasV81xrAfOX9uOTW7+JtxczKdufQ+gZQI+5ZlXKxuPUX6a9Ye2imAPQ+7
F+3CAF+7/2DvzJYjN9Im+0RoQwQC223umUwmd7LIGxhZLGLfEdie/j+Q1DOlUrc0c/9fSCazUjGZ
WCP8cz9ufddj/cJ+eB1hDPN6+rtnrGLh4hlD6xuPrXg3mG1MmMpSzGVycZmFacCjbO4uTkM8ZnGi
oSbvQjNhMLq41AB3aWJm4VOAgY006dofUm9L0qNfAfUoVvD1NzFvlbXCAAdPWu1mjRYuG5xZlH4W
zwrDXE6ZLdZ10h6Ll46TSNHx4q+bPB+CaNdusdADj8ndYNuC0yKZSUMLFaNoXDRQLJa9rPRpW3cD
tWf+VGzC2j2Y0k4PVRBQlIb1b1pMgLZCHBh+cwayg892g6D5NKOPttCTojAEK+G0mArrxV6YKcFr
crEcNov5MBRj9pgpEqG8WzAo9otV0c3hnojFvoj/07tucDSGTTeAZcfkKLnavtRifLR/80Byl9jX
tVc2h86cACswHcCDavvB62Dk42XC2HIVlmmzQbecDk3EPIKtr3mQRcobvvABf2J/ruR9XWdfuCDS
nD2zFOcoNLMcFb8L3qPeMT8cHGzFWveGivmyXfHVThTP9GyCTqxRIeKHdWif7JidkxPzyOaR4AlU
+cB6tuGER9DpcWKOyiZjVWn4j6Ib2WDVptGUazykOO8LZ/xonMr9PR0CIbjbFfGc46BPg60BCvYW
HpZ7an3qhvJJHcyeJEmrR5CgIo3W8xjrQ2pjTI4q41sdipPVFqzxutbLNxXcB8qu6UfelJn2L1UD
+IcrZckzu4TeME5DZpk3s/TqrV3KkKIFJJeVq+fkrqy1e26kmK6z2AfNUbAMhP82mO1jUFrg92Kn
c8TWnIb0pQhD/z7rVE/wTEPQEwWusOCBNmwGQHFTkQ4Y+pDwkNlRsasITsLuCMXBgqLCK2iu7/rq
aqiLNt25GPjLLb9z/TgEhXEE/uec/ca/8W3SUX38zJ3DywMeKjnC6X6Q3IQN66BVYON/7ERqvAV6
yLZj7lIy4i+Cx4ChsCZvBPl6TvjRKj0lmmtexrV6y4X1wzUWk0g6lkdj9muwvc23wEqLk7YM87kK
FuQuJPuknV5llOQ7FtL8VJupmFNY/Vq1bXeV0E53aGPc3iYD9w2RlXJdxHQd29BohbLj2zG334KB
cRV3bb0hiv1AnhwfSXIzNM64rmVv70ozfA0VNzXxMsZ5A6R9HrhQ6hqes6MyniyAA8i/rJV9Sluu
iZLyC3g45vehLGGUBqJSXItDGlSrfGR1WOMgfUQ/8kgw5FClYsvg2TyX0fzQZTJ9GAr7yZxc75YV
OhxRCqpXyTDa14Badpzf+glyjCCAPzlrO8/kh0sZPM/2aOkMmZbAw+QqfIlJ8qmqJFsFfvRM1DTf
wgyuT+ZcElrQadXulUNvXmZ36KDFBUlhXuVxtWMCeXJbug6KATXapgjwM/VGtbEi40en1V2j8uTL
Njrs2u4gWIEkAcEBo0j4SKtW+zFyutuoFNWhS83p2pp7Un5p+hCb87ATJQgHn/xqEzfzPZoGs0v0
jXVOV/F2ljPvw5zi7TX06PS2TTBe6NZxvhkqTJFVuqoaVyEtHwD2LBGdmBsvCHD2YavCCa1zQ/8c
vVd+cz3XwviRa7WUtbThtelTOkEPtHkcJGZi36EC1G+C5gMNM98JohaMWaLyR8miG9e4aZdXbsv1
OtYFFTFxV9LlUrjHqeVUsNEkwomaeNOOcX0buV25TyEx7es4RiMfpvmUte2ChQt9nmhTGlIYPyVs
K0IAEXRtgri7LbQJpiuBzrERPSEYlOH0NIZp/WpnYbcqGmXdW4UFTWOi54NXMwNHXFinojItxMc2
yx/7YEY58ote3TjFqKa19GN/43cNCIkuTCg+cX/YHjiaXIcdXduMypOoNt5Cx60PE+LQJ7178tYG
rUFKIA7kyxR6jIOwbYjv7LKBJuYdMCTSy+RZx7F7yptRXPqOd3I0y/TIEzTYgy/nngZGFXK05LRW
Xc8yHVgRSyhYa2tYRPlGgkzBbURNuWHrFnNLXF1q6sGPJl65LV6kx8aoqdNwOjOnNaBJzEc/CdNr
GsDjx9yZ0ouaxpqf0JafTZFc11mmNrXDcIABVr6p+2D6FCwFaKSttV4FDsn2lTM3lMeAwFPoVJ5/
ydqs3fGQH+6y2tfTwoqjYVDWPcrtUAc74tHAsydtpe9ZzhuL0bT7wW51PFV2VcGsLMqj2fixvbVI
MrzoBWXxv6Pc/5dRrmSWCkXgb1QrHf5S3fzHX/ljlOv9y5YSlQkXpIMkZPPD/vDLqn+hZEE/8Cwh
Lbq5kYv+rVnJf0lSXjZEXMdGUPWRs/7QrCz/X/yfJv+4jpQmYfv/H83qFwCDFJB6Peng1vUZMtvm
LwWZfieBzlCEgoFNHSC6g9nHBMSq/obtRfy75fq/zo7/Ys3lu4AZE6bPR7FIXP78J/hCFMyuQ/re
4+on62AMEqHiXMX997Sruq3p1I8/nYc/Ztc/g0p+7dJcRtV8oG0rG7nM8cxfRtVh0XXwB+tlwprf
+g1OTOkEzU4zEVnxhze1HDdmx7sRdaXadKH8p9bjpUbyZ0Hw918A2VMIzrxwlz//6RtXE5SG2Gnh
T3pWeDUmLGDnfNL/0Oq4fI0/fQrHUinUUK4xh8vmF6hFGUhFVA64VmdU7bl3wvjsBz1P5sA03/7+
kP7lC3m2osrSJQYAtcOTvwA7cHanOtcZ05HaYnMlcoNqxjH/3TbyXy8Uasr/8pUcJfkotdwg7Jix
Ofx84FKGGBFoMVSShKj4bGZyP9Rh+R1N0gRAJbytAHpO92CS7tgm4XL1WZGGuqMmu4rDw1xJGe9b
ouzrZMCbrcEKMj3lB0jY/jVzXKcPnwwr8q9ZJhgrS4X6GAW9RdZFucnOXWLeEy/iMDeC145g9LrA
pESC0U1uZDbchjAe9qbt5TdGn0YPwzzZJ4l5EZtwnsdAjOIf8zBU2yyAHRRGRrole9qTECwQgbvI
u6q6Prqyc/L/8EYt513Nk7V2/Mi57o0C7ynAEYw6OMz9rfJ1eXIGlX9HPEqf53TktWXOmppJiWvu
bJLzP5QBo0VSUUsR2WyOaxGxkm7g/G3s1m5ffO3c5kxzDqUZwZF3JTiGtACNXUr0Uplmz6hn80EG
NTm4vL1FD2y3HtzpjV2F3q5hWVExVYGCGc4vRtLOT1QJTwfpgP+l1yVcJ5weTIaWM9OHWAvwanUu
r6rRFquANp2nOBz8x8koCiZiXjBGjC3B7aGDeyhl7PyyY2wjq7pmz5iPwt0p3tmZRzavMNjG7YIs
Fh+1EZTvGl7+nqYoYmPBNCp8pG03M9ZhhbGfTC6K2CYW7aY4SEq37LY9oHDNNmTqtlnkFPkZS7yx
1WBWDpU9AsC1G8JyK8uc+W8W0AEOcEIpUSCJNOl20FsFrvBZu0kpT2VUFSjHEOOqDYqHxWQ1QLPC
UdsUkbUBMRC8zkmDpinrDqByq6OclkOqNS++pUaQ5BJW7cGXxowwNEE2wGeZpwGyazVfN7Z2nlvC
xC/WlI83whNuyTYtNtkgh6Dp1m7J7vWpQPQx934+s+DznDwWL8kQZ99zF59wS3PoiR4PQFqBnA0q
jTR1SCm+ERTlJiAJzxMT/wn73EOyuCKmeaSVSaX5UdO2iHnf70+WqGEtTK6+A4bMxGGxXBB//sid
4GtiULs1W4LoJkaNPhoeKIZ6yzBwdIuTI/rN0yEpAGHBHABVxvpR5pV4B5WFFdyLNzonVp02J5jI
34xsoX7CguD+Sl0LUCDdxxs/69WlLuj0SIZmvstaxhJFxhqLEPN8KYb0qVxcLH4Zh1umC+0e1RMv
Aq6X1jFfFbu8jcL4uZ29ycVBkMKOXrwz5K3yq66yJCLCTH60HbIXLU2kMrjm92mgQXtNLYkqHTo+
Gmecf3TwXjg77euweH9qptNrZpb3lqATx6g6whzaCXZNNYF+reAFsC/DVqya+BB1IFBcBFZkg7jb
1qpvd23Tj1fCunEZpq6NICtoiALMW3lk9MqKdfCsWL9Vlrh3DAcsoZtdezMbfVVqGpll+zHi5a2M
PE7WUYWFWA+5sUmtQFynujzTgca1rGR/jPyQSF5jaLGZOuyWoGTrjTVUjDZwnO2cGediaDv33Ent
Xiy0RmJi2cHnvt3rgIRzlFbqxQSutkft6s5BXWTYj7i9pa19XI/+8DHHySeNUs26gCSirSV0P1rD
Oi364tx05QswhHTtinS8laF47o3c3DgB5sU+rTtk1QXOT5kLSjtCZNuC4edKT0XmUOwmt46WuBhE
2GOXdc0iujWTmVFDEPcuiqqnNv0yS2sGg2YZIOk0kmbuzo8U3Vt+PK1xyeH0SYcg2vWDtaGstQi3
c9XILQih4IQQBqisMUBHd317SBDHt33m4bpAIKF8Sr22gTTWlEyyaY8QhtD49C5WPZQcP71N+/pe
TW9BGEX7KYFjjn6XPyBF88FaOC90JCVIc93t6ACyG6zxaaypogvRY9YDj6pjFIPXH2YXIoaTVd9H
qz9ThnNOIz/fLNHQfQoztLK55wxDX2V+pQ8UBjjrOarJUEwtR5kEDGFVoORFf+ly7Oqpitk4S2sm
fMuwayqKe+43SoNHTSjV4Jr/zUPhYUP4stsKx0dZkmswqwQRjVtCIRYETw42DmiVrIUS6RVf1BaW
uwxXCzlkip7YIE4bmyn+rW9z1uaiYWbuRTeWacxXXcqMYhz8YS/yCKhKpGCVuC1TvhitzE7D3F8h
lh3bDqd26GCQoqHPxZQ9JxXVoVYlLYYh07R1GOrb27aRtD7SX5btaBY8qsr4wJXzEnX480VW7Dxt
4+clm/CjinwgEPUZm/LbIKp30/ReVR3sy04HAK78WwS4ad+a5T38n+MwpV/Kefitla4AAWzE8rqw
gzMy6bDVDFlXoXF2CVisigRTFQtz+7gEueD1nEi9FKeRgSjI7NsiK77D+nK2Cu8G+299siq9m6ye
iaXxSaHBMtp5gUaGUw8OlhqSR10sDAyGvatZ4dRTY0KSocc1EqIAiaWmij1nHkZLxmLxCuZ00dl6
lbp2D4G+97chnCCYLeV8acfk0bXse5d89Z1TLdNRjVvRC64mNbzYgfY2YxRGzANqiuegZb5n2DD2
uDOMvdsRYbJDGnSDoYXhhV4X5SQ7amuDDARfmO7V3Nf7osTsYUfiiWgWKIC8/xb5Ij15eekApWJ/
HCqQt7E9P4mFHFzTMBqFgGOm4jDO5VFn3n3LOOKANYkG4ShC1+kuTOJOsa04KdNVjM8uaL55tMKQ
njiOmdOuTbNi/cDHMw9MzNCgZs4YeUcGNeAcL6/KV3opeLOPXph/Ojbz2SbNzesqHbMb5hmnHrrA
3vAZ1nSzSA5m5z3jPhTnqqpY/2iKhDpjvjBUS9+AETMfbcR4OwumPF079Gcv7ZhTithZD4GV7IMc
p12C+rCxy6J8sCuz3jXT3BznElbQps09CrRnJ7gxDBhHYYohKKfN4NlpFVYyJs9OgRYou1l/cyff
eLB1U+xlOrqvOcuLeB3Hc/3Gkh5ycwAw4BEeLPyDrL9yUmXcZdb0YIUVVHmKrHou/W1ddd52jpD9
MtM+BMNNFhQEpn26oN3RtwngYvvyaY1PcvJj/pinJ6cXZH/rvj8WRZ2fMkhN24YBLJZyt6YqUo8n
GIDtMwJIyIrQjnkv0jsYRHO1I15BLxRAu7vMpVIpt8pzUHzLuAqOBKc2Q0zyjkBctzGJUy44d2AT
Q3giMsb1sBTY6t4a8F3GdfGKnBMeSQkfNE8FhFRwUK7l9etIMv5TnZQXsh3hJa/L+mAxKlioJ+kh
xYW2SWdl7hwymLgCimlT9pwjNev8MhMZ2PUJbUMGaZ2VPdjjJZWiulRVawhc7vLVLVL33R9Veqcd
rJfIaLiO7KolDNVW17iAuo1jtnjn3PQNRcv6fcf7v1aff7D6+J6LrYZ96H+XTR7gVv4Ii/efg8b/
56/92+5DU5CkTUhKi7ixKRFI/s2uZAO6FAyx62U3ygbx/0onuN2FxOrDvp+hkVwAmv+WTrx/eWwr
sebY/1ZVfnG+/50TXizayM/bbhPJhHSd68GXM/HE/7JHLZ0CqGAakn1MnesmpR8ojdkA9qq/j223
2EoeF+vZD+/HPn41POexKvTxp0P2nxSOpTbpr78E8o3tY3CSMG3+vFFubEb47jJjnYP8vVqstOhQ
JtQInMxhaICWjott5Trfssp6Tyb5YLjtS8oKBGc9DYKxSN/GsL8byuy6y5yXWRKH6RNzbdJ/6Q72
4xhX1Cf0EMWX0tDCc25nOuUh+r93NLJRtTjeY8dj/21kt55mBV8O+eOM0RaCzDs1EmeMHPk6aAXy
vHdD5029mlO2fFKzWaiy4la7+r4VyXc8+wsiuLpFxSS1RjFb4rQPbag/E9O6oi1979nMK9xc7cid
RatANrg+qDNoYTcK5mdlmN4xGcpWkvbRlm0xxoMtE+F+nYbFKwCqej121Vk4/cEVBgmngYSTmmmJ
0MhAVqRfa4QanpcNHEGjQ1MFTwA6B5Dx8uoK1yx6trk93I+B/9kjL69iP7m4kX4pywG4nmmBMIte
7ci4Grrkre8rAUueotgktdfKGu6JzHGJmMmlNUYC1U31VBu9uWJxTuWIBSDNz9JLEGHScLyCGG6F
st3TENhP1k6PwVU0LQ7ypH9RTPZiJZOVkbl3tkUmKweUZnaUO0bOi55w9prOaxPYyPekkUYn2vzD
ZffXS595nymdRdQibfKrsNbGruDlsJRyYwHeMsSgA8SghmPMvoTyHhI2S51uOzzV9r4seBNktCSs
//6XWMx+v1z61Igxv/IXCRMu+S9alONVeJ1SE1NvMJ97o3UOc8yGIQunM+NzLNxJzKxtwitCswJL
sCrM113FeI6NjOHzgigqPGbArtqafHjHp6x5i2K3MqHBQcloGvnYDfVBm7G7q03/wa7FU5jAWK2t
Bh9W2tzNVkvx3YjDYWKPKsL0MQudTW03wT9Ip+Kv9zlfFhXZQ+CTvvurtbCZYb9FM3w4QWN4qMvr
qqD73XejfWK751yN2HDQp6SHZlYP9hGf3HemGMwMCu/cM7DDftTf/v0ZsP/TGbBsk0ew7UvX+lU9
roYybCJ3Yo0aCOqWS32p24qXqUdXDLOP5xnEQKrrE8+fExzBN8djRWk8smSwdvgOWGS7nbd3K/+t
Mss3bpSDVO0Tbq+3TKcnVtob9i94/GFwCZDqTHLgSZaTA2F2Kh8AFdCrKr5YqRFs9a406wI0CNI5
6tbn4UETKplE4h6NKhFQSn1VEbYJRbFtMz9cjxRGTdYimbDws01j3PhB9H2hCbAdIhiPMbvAaRVK
dCKVGbu/P3b/8YRaPhcvbyNOrPeLNs1jcUgNyDeoDTg0UotvRu6iWnPFjWtffzBePMg5eQMPwC8B
bWvdpkBH8+Sq8ZwPHpTXOqXh6O9/K/evNzYpMYubSfmO8uB8/Pl1ot0WaKPJPSWiCh5DfFaabjLU
83By9lY/wyKzTWzoA931fvm9V3QWR+YunOqDaXjftSFuuggLYFMm1zHuLWqlGQCW+yJExzChFVT4
SKiN+V5X+qtS7TFJDbR4jxoyrI4rFcqHriENmdvOXZKofWpPZ6aUD136oOb+HNj+j1ZG5zDwKK3x
EXV4QMD9EdFliNU1TSwPnjvexeVwn+uBJlOCM/6IzU7P36NeXhUDSfeqIhAbmJ+NmO5DPD8xAiA7
6fnOr6OjMbnviuDlSk73XljcjinkT3riRUanRlY+OJTnbMGnbXJibv909P/6QJMsclwiao5ylcQs
/bPo7WfFEPa5teBELEphw+yttYtbpjY3ntM9DD5e3b8/3csT8s8rGAKErFwI+C9DKPeXs52WdDPP
A2d7Xvxc44SFwDHTy2+nN+usp85H3p6AhS4Uvb//6P/w6LAINrqu4onGo3X5858mI8RRXJOZLG83
mpvPIeXap7zjefz3n/KXCdDyvTzfYZEm2dCAOf7zx9Sh2Q1GyGOzcr2tZzAecJRWm4SZ2xNvDECy
nSW3UpYxJg45c4ljN/mH32E5ir8eZd+zmZnYjCds+5clmukVniGJ1KwGAYSXitUUENp8MxJgWM5v
kog7oeln7TIchvF91ypr5anon+jn6i+zPmhirvRwwgv+LRcK0M+HvHPFlGHDRI8tSi7mqWVzhzeG
iTGdPkzm9dGxAOklufdmVf6wQM1ZrM0RJoMSKFTi9HsRUvtqus5VmDUnrLLBzlv2zhO4ktVYoz+W
iCxM00KXn+/dmwOU17Ht91KoR11ixkrHZmWk/gMgwDuz8q+SULLhxRw7coLYLlNiWfg02INxsEv3
VTDB2iA2jJuxAuRSVt1llNHBcIdnbAW/2Wz8f7gnBPvrX06YINVHisBkdY+BnH3Gnw+UGNpIEbav
mAaQhmQdtrFnfWK8AfitFizwI3yPPNfa9qzo7AzMbpdUUw3ZImUXGjTvs91/Inp3VEnJmzHz7hK6
vSAtHuvKekp6iqjBpVCabRQ75sbesTSfDKS2WDJ8mcN2oxPxNrg+7Qqa5iJL+yFUtKhhoQp/lKLF
yMGr3b0Pod6pNrrrdPgJFxjyRxkUV7xTm100t/RPuGCAwK9A4GMKXa5cGIDg3AOAgj0uB/ptIgvO
favzjYjiD/g9NKQl6t41S5SphPGHX5qMhPnm5yzMM1qgSkL29Uw1hz8Q/tU0Y1zZ8Oo2pUz7lxFj
+xvZYOvGGB2xqSBdPvlj/VSCAbOijgqbXqFsqQF2qsIgcuWp9K2M6S4c8aB8Q05el6C4D2Uvg0M5
qORY9eZtNUXB2aZ4Gn20WWGieQtQjNwpaPYQc6j5QvRwYseC3TCTrqVJTc7u/QwyohT+bVE8OjK9
S4trlio3o1EeHNCjWxlbNwo4N6o5PhDTqN+YvEUk4qptMGjql/HTkyvAjuhUb17YPesUXPKcRVgz
nbYiyjBB38z1/JKZqblNFq6JOXkIxBKAHCQ+SkKC/nrqePR0U9Yfs0EdHG+JlrndyfbHlzgdATwh
S0bCvClLL1kVHRc+rn2kWJfPwjS5jiuKwzyD7U4Vi13eI35azK6FUW8aECjZZL5a7kgWyu63kI8u
8OVXvYg+xJyznFl05pFIbqvDl3xm/UQ4qtv0rlNso1ieM0d82OCDV4FWn7Opr8d4LG6yyNvKPLrK
ButoleYtgVk6b6AaLvnTKSNPUs6sO4ZJ3xeh/2jl9gvEdXwD+JzMQL8RCvueYQkcHLLgaW2cgtG6
+JXcewath1FO8jElaExbqtnFYmUmU0xLEWg7dy4IVg6kwIFes6beBoweiGeqTR5Bf7W7+LIkeXBj
BdcRZjxh2hd+HzoG45Fg9MyKd40lnpVJYJfeKZxwueLUzJ7TRsyHFnEUz0E2NXAdveyciJweUkED
+AZaLcMDE2nTMvO962P+A1nc7wovyT+MlIwzUy4arYdhWiN+xnRWy2wfaXe6yMHEdM+yMSs4jnYy
R1vW5d19M2JYBEKP1uak9FQywKFXtARIrONlKovrynOnEDJu9B5PeGWBrjafLE+JCmIS/jZj3H5i
hUA7eZ3297AB/ZuRwsF1m2U5yeIm2QUBMy+2jmKTm8VHhXMQ6dqa+TCLXDDkcsPipuPqCXJ5Ykos
3/ScV6zM/DrdzQGep6gHZrO24hy5jmMkTyF7jzMtk0zde19/dzNkx3hwXvphFmTApRN2G9H19hFD
FpmVLvGPadm2Gz+KTGprovBbOROf8+z+AQ2iw1tREHMP6OyhbCBYqnszd9/xrtgvNmwLruwusLCA
2plLdYPA8+3FI1WGen7vw46/VDU3CJkBmHK3i8laWniaVWeQxzUI7RqMebnfqq3JL7CdIjYXXqdv
rKCxt54KEB6Zr6Bn9535wM6KqDk7vy3pGdhTFaCApLgSiXhc5qNtLG58I1W7wEwPjqZJ1vcfFWPz
pEKroMmDCCKsYydQL3m4uKGdi932C7qMiLvPhzQlr0G/si59nL2VfeOAF7HPpGS/5a0VbRu3uo3i
GPcuFVGQeDJrV+YWqWnLIhUQ6e+lE7wFwnhLIn6YJboNEoHmV2/FTlc+7xybLsXM0juzuSRe/ZSH
+sY12IBPWn0oIiW6bR4k/KHtnNkvje+j7nctOWJ1ZlK+o7hjbRfMqhBaabqlJcLuoVInRvJldcHG
mIfxmtTToZf5j1pxrNPcOTOqeYLUQMkuevHN0Kf3NFXgTWV4s9KT/6MIk+s5bq4oKvhGpGJctUn4
NNQgcJLR5jlUM0cSsXFXUnjAEzVPkM05MMyNzl6cfTWRA4vP9H/Y6fCSWFG8M+hjpgSbDVgfn+BC
gToZqy1XAWbfHJ41HJ+igA3T6OjQBHLAp4Stx26Y4pRfc9rc9jHsaGvEB2ADIZjdfUrQKp2Nbz1b
+QI3X1MChxUzcHzcJLxDJAg6BmStFV/ZDbVo0GPbfT6OJN0MdcUT1eB4mtcmDsot+kq0i5i5rlu7
JC5vzfTbYR0q4y9t3dYwkSqxYA+WuZqUgnJU9TQ0A0TA8i6t+1c2JNjXp5havrL/EUWGOM12cj0q
v1qlMAWJ+MkLF/+rRdouF1jVeyd/SIrkEM3hqRntU+VQfBHTkUyDwHMfO98i/M9rhPJNBxVwkzbz
Z6TEZ+whKKlav8gufCoT9jIqn3azqwj3AgCAPv9cGe0bMum1zuS9P9qHPmcP5zJVjGn5KDIe5zEW
Cim/St1+KNDGq9TprwvOTw//Ku7zN4+Wy8jsvlE78oB94ioqrUNWppdauWdqC6ANts2e3t5VGOeP
ke0/+yK5zboFXhTrNSbxBzaO3BdRvfamCkTXmHxluvrsC3Hswv69hI+CtFcdUjHsao0yAGVoW/bf
i+UO0WQSNmMxsEVr3maNi5K11AOugHbFsORE1pnVRECGKdWPSdXeJVH/4g4cFtEQ5IPqge+ZzJSt
Yn/NVhNdyOkOlJtzTXjzu5cNj7QS0js4fLFsAWRfz6tpQBAQpjokFrvi2H6uLXycjWMddAHPIBLJ
pxtBhLaScEcWg8VauPTUMeGsHfUD8PpH5wwfovcZURAO9ARXBvh16GxMs1p9KlOamVuvv03T+YdR
9/WmpA+VTT8Ns6o2SfxRMtePP1LgcQMLK1WA/RvbM/y450b1b2nYoxtQiwaJ0fxWGv6FS/yxdhCG
gknwEAu4V2akTLsIf9jgt4lud3REp85jbBbQ5hhv13P4DSLgVwftNzLZJDRxR46JV0uVV/cUnHgb
4eTHcPDMTW0RFoyXjbIz3Gd58qNIJvTkfJZESL3qqgGUsc4meoUCsvVCZs9561LPKvCUmwONeg1r
iTUpIFZwSW6sSQvgSo5FgUHZ6/d5aRRb06IbJpyxfFmDS+2sp3iJQVXSZolkwjgrUgND+dHCjsVL
xmn1xokGZsh5c5pLP9oMPlmPxo7Uto+bA1hitIapuDb19IPyvivReq8s027Kxj5LL6Z7ncCYLJhX
q2aTkxY/VFFP1aYlHtp2/PKS6D4K6Sc1OIKSrx51wbUtu/hG0YK6luywiZ4quBGmAjU4my8dOdkV
pW08Ypv0vQ/SS9nOXOw40le5JUngDfaH1ef3OFgQmWvvCepks6VhIduSPP+sFe2xsclst3cLkAZz
uYaFgmzNXp1oT4dDnuPnGCwZrJYVaaJ5jthDxVogK0YW8yR+i8x1QXNZj1TvxERg6/ylQ6g+ajHU
u0l0/iaLE/OFLoD7SUXWqusXByimHLPPL3WDUhay/luVNbtzsxyejCqYL5LKhV1N0gYKmEqunYxR
KDaMiOWqZlh49GWo8Qhi3CqWEbgM5GdQ8kRwOJ5XVk/PryutaY2PKHk0TDs/e6AUr3xAiSzSoiyB
3FmGsVxHw9y91HSAh2t3mvhJNe+3hn4A8gmE9tkQzE3NQzarHOsomOI/l2mfHcMu9q78eBCruk3Z
qESjMfaE9ZgcV5VtnayZvetKe1OzyksU+3VQ+c4mnRRRFsetWLLzpaxYhDtO4LfGpXGjavVjltnv
jkPQ18JBiACcvpNXrS4QFYn8diz0HNPFCCONg+lF02ZquQWEnz42FS6/PiLHhuIm2LtZ4GlncedN
Bs9+O3jJApQJIahg8u7oX2EJIOczUwQqDfBOXdqGVQPYDFohkqTfpjFbh9E0WSLTKMlGnjiXZQJO
c3p27TZiJ3HvV3cqh62BmMy9Hb8XZfQV5Hl3MwcQ7hD3v8bE/kxyeRMELLVYeBKA679T3cuUJEYu
zfGZVD4r+9om/hjZ0etQMjCyW5PHVFBe2Q6jhaXAbW3VFlFpU5ybqVtP0AgJGvoDZVQ4x3JZUxEY
5jDOwuqViQu2Dz/5MeeatYjfQCt02Vb0PKNP1cD30E1L3Y6wv7g5YMO3CW3UBFKOkdGMVG115iv1
MR0Wqznd0ggyX7NXxGJUmeNhzqM9G/slzWjnxCQQFzL/4EwdvLnK5rk3Y+fp+Gud+oTc6+5cZ4j3
CXPlQ5FWZw8bgde5zU0l1XAwTHXqs/C+zcMfy8ZdTPQMjCQiVl4hXs2ebHNJTpVcsytezJA4JvOc
fEPByhF33rxzyZSv/4e9M1muG0mz9KuU9R5h7pix6DKrO99L8nKWRG5gFEVihgNwzE/fHxQR2QpG
lpS5KetFb9IspRB5CQKOfzjnOxmk3+sqoDKUtCD7yLMVKCYDEbBRUSQAA6aMkOTMwiqiRIetX84t
6h1Lw/5VRPlSTBDh7vsT2kt/JvQEfwQV2yKehE+3Zt/wgm8o3/EbS9Y8ts/S5nS0pflglJbcexP2
e3+eJKLUJ+57Xle+80V5mghqSrSddmNmuUtgSp7kLzPejMYrwr3XPcdGgI5tcN9bLw1WWV8Jtki1
2lUOHCmZ6D0bhWVEqo/thEmtU7jrSCdI95VBmontL6lTCyyyKehtLRI0R5BJHL0VvaUFT3nws3VK
oPKms6f4chm3wAVI213nJwR3jiaTnRB6VB7H2Rq3ZvuYEOF961fDcCoBOV/0cT3eBCa4ZtE57UkM
HaxDf6ENG1cKXfEVwp/6uko9WKqu9RYQSLQtwOBvjAyNlaWeVI9YtkIGUQrvEYWNu2rieqWriXt2
bpg3G7BIfb5boMbjXFBq5fO0s9EWs4GUWGwy74GM2oAcW4qGthjXGo3vOk/oAHz7pAeHtCEj8A5t
i77GihsYppgpr8MKpbtvRHKCH1b2j6mn5T0WWPRpqd9tQZfCG0Xc2aH4Qu4RjzdTURXEbsUEZRit
t9V6Do9o0YJ1S1TONgjwDPqw/YFpWf2pLFrChszQohgPYL2wn7kltbh7gNqud9JwD35XsknM2g3j
B/voz+mV10Ffq+oCiiw4rqJDCJzW67J7NlIWyZbZFig1gKcsDedJ1U5/ctyh21QufCOWnl+lyaka
B77xqUmSa7865arNDxiL5p0/x8E+gp4lpEWVrUyyt1r6DmgDI/lUvNfTPAzPrpVu+6IApDx11TYS
JDUYU2rTT3WCUOhWb9ohuAAu1eJqNmzK38lczlWUa0sqMBk2M3lHRn+GgPEVB1S/Fjm13ljB6x0w
iLJLhfCrSrj9IomXAeMA7GWkMvC77qQ96DYkoYzdJOgMv3ROqTchfdpxYj4GJTq2UJKyaC5JPHsZ
NMltrWjabRwZn3F2vzUVb/RRS/J3c6gBsSBrl4+5YZ9NbErr7G3pvsc6cnc9+IF9bIn+wFvg1VSt
tRYpcUFx4V4FTofZKI+910mZiEs78roRNDVHPXXlsSRyZD1X1V1YmulNWcu7OvWnSxZGqKkNeQxm
Az7uUNi3YyWRLOHI33t8xY3u6qfQsL29yCN6lZZULSHG/EqV3IESqeLGQL8ZGvk7UUmXWUVeDH5z
9vpIQH8xB//b+BlZBspLP8CNgWriI5i9szWYZoc3tqvmV7Jtt4BGesJa4J6wznn4+dD942YDeQjw
C5TMqEN8VhzLiPeH9QJM9jmbXQMG4RztlvS/oQA/LMXNMFyMhT6O1XjXJX9ucP6/3udf0PtYiwrg
J3qf5DX54JNa5D7f/9UfTinnN9ZeqM1s2ighrIAFxR9OKfkbOB3XDizHEiya4fT86ZSy0PQg98G+
5JMtIH/kXloOCbfwY7jZHBNcpi3/HafUMvT/cYsjwW7iILKwpbAhZUv61zuqipwizIk7XJUdhLCS
shNhhstxotlwfFNNwh9qZrE/XKOb37/+jxamv93HcD5ZYAnXwkMmXWt5qH64jy2DmsvIWHaSOxSw
p4MnuQfFjrS8IN8ktpuD3bukLztlfVQpRMd/99tjwgRDyhKCHG9HfFifoS8f2n5aPJNNYkGzs50r
uzTLh3IaqofCF+0+kYF/YYSkqanW++WZ8V2+9NerjnGLxSTGIk+glv3wHDOvdwpnQQPVBKls4YCy
yVtaHs8jO5G6KeiOQ+1ZaxNP8IOfG2waZNWXWKydDOVOaW4JlGxvzMH+yhYDCuBQO5z0tfH15xdq
CbD4cHu4XkDsBXQqVo2++HB79DXBWmFAUaFagqci3CL3k9ElzJc8FkkM/NX1hP+LWjcS1lGnZf3Y
2y22FUfNt1VXv/Nv7RvBGOwct1VydsAXMdqZ4jV3v4OEYXhCNjSjnze6y4Sgql+svcyPm38+uBAs
vTicfRaVHyU9ddwD2G4juXK6HBaUFnJlFgP0E0Pc0tRnpGZCIMghL1WNfSa9aI91ibEoM9s14gV+
MIHN18A/tNdNg881UsyMJ0pFPL3A8POXwJ/Hi59f9r9p8JZP7XnLWS941hmc/PX5cKeAJY30JqI1
gFDKyvvKuLDaBVgnmdLmj6Q7mMQvZNUa8fC07pO3VMLI/MWn+CjO4VNwznBs8WGw+n1UIoXEJ7vW
SEKeFTs9GqOiYNMQfcY8s4t6DMpp6FQr0EMEIiUxtaw1XXTDNAJlNMbtWIbGc6DyY1oK+Yvr809u
S44tSlyeIIfHx/+w82X8GpFx7c2rkt1RpBl7K6+6yxgdn+A8fZ2cMtx3ZDmuvbK5j5b+Ufmzg9EH
mi6jNfx5tyXd0c5YJGnDUGM6kVNx6ym8Mth9vhpozzcj1Opf3I7fH+y/Pvi8BpDXu6DZAL191z3+
cPCBBkj71mqpoGrz2+QS4KjmYMPRCzS4G88qYXhhusWj6ogfdUuQIU3PskM4v9A4ET/z8cGmYAG1
5SA4legrrb/eYXS/3iR7rmDvZ8mefKx7z65up3Q6EKOCUy2NDiRYaxo5+71FZLyaCQxgTF9/ydLk
rR+6Ow5x41C6ExIXQRpetPjNfcmlpoKdV2HI5ATv2ieMEt8KbSZbPwkNOnhQj3HhxVu8M8Ry4833
LeUdijz/inmcc4bLv/MYX6/adhFkGjXiROdcLt38z2/vf3oJyPrht8C9xOj6wyUYPbs259qZV7NP
qZ+69Q3smksNPHxdD+ZJWL1x2+jiUoQLoH4yDqbI+QlSyi8iHskDHiTkhHLn+JPc9iRfsPX72ocx
5W/1ALr/HQPN5cyqMJnLTxz2m6iCNReYxVY2/TOmn+vAyu7msLuCarXPRmBR6H9jIj84drBY3wrK
612JHPh3UuN/60P9O+waPY7twnzgFpQOr+IPUoBZOxVCS6amLGice8v19ZZ0lRAIJ9ONAe/JvgZy
9Z4mnvOYOCm5FzSZEE66dWmJZtW6UBeMOMDl3wiQ2bCw380YoD9sX/B4g1ftK3DbBCmGab+qHemu
2pCEHhSl3g4pu7gvxQQ/pufPWDPBRnbkPosYPWIq7r6RhCrBUvfjTqeJcQqq9JmRU7iTqRWAdQg3
8I3ua2bRQdB7lz0BDVvLBQ33vc8FA7ug6WO2kPgLJPMBJvGM+Fodb6Em1Z+QRvYHE6vKqi+L9NJs
pq22S0aZit8lS5+KgVoWXFpdWyP2JUthwJm5k/Zgk9ichRcuafVbi3xDFtdjtNPj4D7bACFGq6h2
Tds5B5jNoIzqpbcay+q6bdyBsHrf2CRy8FZRZTkXgRtOYOrH6d63iJccGcyt5VjdD3Zw3asGENsM
AI0ocnkZWuDJBvbUJ1N2/nZStPecivWxaro9BpBqQcU464GvvcWuApsjOowTEop+zM92BRV0RuWw
zgbPfJ2kwyZWYWvQTmQf3QRml1cvw9WKD0pmw3gjxtY5UoBI0j5c5z7yowgXX9ju4Dh5bwN0qOUH
so6hmOHFePb70JskllpxtdWtaR8bfJMMWwtUwsI8KhU6q7Hgx67Z35DVjuUPLmyDrCanyiJCAhVO
3h9oootd7Yj4U+nO8xaParshZKb+3MG322QJUKzYQcxFKMD0ralt8cVR4Q1j3ulEfhFrXGa0HtE5
fZStm4witkoQxqIxUNluIrz7s3bh/GlK7cteY5uzOma/YdMwvqmHJmLoY6kte4vgizll5r2O0lcD
7ge+PCQgZz243tcuXtSguGnRfcPi3k0YIK/B4aJwrFqUnxaSj0cmgYSwN8DG0JZvza4f93nnF2ti
jIdNUeaQMoq6sTax71kbq66B2CRhvsm9OrnMe6Q36LelXW983px7dAdA3IM88cmxYVbhUXBVI8o5
dKeNQYRJgdgM+09IiiAoZgabS7nedTrY55pyYRKVuk+ttN4KxymPEBnYMZv9NSgtx2UcRyAqH0wj
UrQa032Sc90fm0qaCJ/q6EtQWLuWtQ8Ao2U+CBro2oBCTt137qosOc/gPVWSdKzxPbJ6MPPDrioJ
QAxdjvic9GMsyIF8QB7m3dL8x3o36nm+cG0n+5KMybvAcE/wo8clZCPqxmc1wDBhFNsnX7JSMA6F
XIxFdnTLe6dvkn1nCXgK3ciJFXbxt85szM/pONtr4FHyYFS+dbINN7/Jojo6GVX3qdchJF0sULd+
b53cAqidlZDrW7NZHdhXp+EV0Pxx61WTt86Ddr6M1RxeicromS7PhMtqZbCKQVv3xfIUS22zdcoX
u81pkAJqVpKNc9I3IZEVsVy8sigO+uKYNHGHCmahfVmC8eqqMkBhXbiVYhbj9ip8Npn3kcLLbNR1
pf1cNG2A5SrjhmvtoYg3Bi+9iAzfGD8bN+SD6NPyncvB18I8OBtszsmqJwbY4tIN6hrNyogdmEN1
HIswYRIeZiedwGf1kza8i7qw3OM/Zu1ussVf1BPsAU2zv4zHOQPvNhPi47In4XJbEbTzsTEIA64K
4e4BI7JLrk3K3bpHAbUt05p3QIiC95uPkv4CsQTha1FKYtsUqXszwSKcTpSl5HhYRxdI1iLEZO49
uDwTWRTyh46prit7dg5xx/4FMTIHDz7YDQVxdOydKLpCva6Y+ZGc2xmEA5PH7OByZg6OGkzvUSCB
7o+cR7LSg5osOs6LDOnxKjcdDGNp+ohyLF9XoV2+Jql3X0ZORT4AIUtuUD3VA6qvzHDl0alVQWrd
7KZrrdNgb6XJvJDW523mtAx1pC3kA+8Oc40TtjuUfkXH4JkZYbJWcdW5EPPWaegjHYimqNlC/TUe
OUqQJXRSPOoS5HLW91dNGE6v5ogaSpsILtRQeaeWu//GmZ3RBLouWMfqsT24qnsxnGR+yKj53FWB
vwN7F/Qg5t/1zOBvUk1+wVYEXrRReiPxCEahvrSuQnoyWzXAUUyG/VkhaGFKGMnkijUhI0GZo5yD
t0amk1KWf6gNZ96jkQ39tWlH7R1ZlcgVnJDkiIGgPO12MORcewnwTsqvKbEPd40XkSBTMzVHDqjI
IWfMCaAanqUtnotsmTRXeZK8ZrEAtjSnxgOCIspZq2Y4PJLP68JYCr1322qZcvfiWvbR9DnkyafF
McPw2s+8LD5g49X3hazp/K2JN2oAN7AtyycxGhr+eGWy/YK3Rs6mc6Oq+sZOQVCtYy2yceOJxN05
g8HoslMy26OT1Zxf9viUaWe44Cj8kkSeedCW3dEMzm+J7UC3z8b6EtAGTzNNw3va5xD3k/BAXsEM
Ib4xr0gdq7/Nc2evjXwWj2PneVRBFumGWMyrjV8Z3L8KbAp2f/wWQ5TMWylFiLy0+EoyL0VyMqmv
obO4MlU5bomyRS8Xxt6X2dXlMaaX+QyOb41GwN/YtTZvVcwGM9D2FnTpoQijfutKgPM/r4H/Jten
IWZ5tHCkUWb7trkAS37oR5jo+qUZpQhiXbBrVQuGTNDKKQtTtwDQVXj9uG0kCLCYvCDiEOz2Cgf9
eDGZo3cyIWlcdTx84yHT7KF+/uE+tijmArFG3YyUFeoFXrS/fjbJSZYw/GWhUfPmz2iXT64VJGcV
dsmuynJjnfn8ovMsNqPfW9//sYHn8o1eFdDIBHgj7rs/vvHmpX35y//Zfkc13XZvzXT3pru8/dO4
t/yX/+pf/sfbvwJ8six/GSP895PMh2b5OiRx/lfeqv/4r29J9PajifGPf//HTNP8zfZpHpapkMuI
gl/dHyNN8ZsF8olTkf8FDMRf/Ml+8n5bWl4OR+aMsIuWD6NV18b/+3/ZTEixdTOncaWwgBq5/85E
07GXxu2HJlvwnKGOdUyP0R4uru888x9uajC2pVXLirCuzr+UDdFgocJ9EhvohK12uI09pzhYIFsf
ppqlX0lTTnpH9pmOVDnU+lNQfW4cNoFtGU2bqkiL8+QSDh+QYHXHw0DoD4Lzu6acX9j4OQdwQZvW
1/4nNeX1mceepXOU99ezyqbbuR762yBpXmE5y0Ov0KDkjWQ3LBSklAQfMKsg1plCELn9jcTwBI2w
uqVzQthaAx6MEsc5qhzBK7LMNazh4lD5820Zn4vKiXeTYx0GhKCWVFtjCNwtL+bntOd0dpJ+Z0W2
sa3JQDzGGUW71RafgPaxMVaInhgyONvQRg3u1vQwwpPbDrfzps1rXJMJQkdH3CSjAR3WtYr1NFuv
uRGoK5IxIG1QUbSSDZ1F97QvQj/e2QQwf02081olJp1DQvh5mKXImiSa1XqoA15cvQkQXLA6K/O7
xGpIl22mRz78NuiN6RU3GM1O6GX5tZxLjH4JIUiu8immmjg816afH3K3KyFHUIGNM/9FoK7bLtsb
GVPiccj0l2oyXOhIRX9BM4XOJpvVtoaDeNFYtbqE0WqtomHMLgbH8K5IR1kXYyhpsy1vZxN5f4aJ
Upy8qnzoM3RfqegvwsmtzyOyuVWrHetpWiCrVOlwzMslUbDzRbonZEJSCTC9dQSKqjSth31j16yq
SlAxFkXsUUbefSIRUxJ4yUlfyByjW4lUY57EI28v+IfkNbCq7Ivbsp0uIwplrIZALAwIbPx5LldW
zvtzVkD1uPV3IiWtY9VVsbwSbTPdB8TEDC4UwXYU6Ft06L4PVTtvSTHPd2ksvuKbdDcRCgEaINQE
aUurE15I10ivuFYVilTl82ZlPgXQnfelKaorBhWPhsTw3xUeaHiciXTUWTVjOVPB4m6hOIqlVW5o
7tCLpHDbdTwQDD58rowWZP409+5L0/bcg15UHMyO3TvczOWeECbBtGgi2pWnFymDLM6+yBX8/CrZ
hRnklRJqL7pluirptrDMm6a9zLzg1awLtcOrJS9cZa5ElFx3cbONBoz1cZ89pD20tmXHTmZXDuYx
JMTv1E+Eh4YYpgj1oBLMsDoB0m6OUTzmN4VGqBYZrnqmekwAJXTDDp369M0lPvlEUzxtMg0iqE2/
xV1KNH3BNLjLpPtYBdlFptV8abczGYySvAJ6YLCn8HOP3Gng4Pt0+hLidYgBQ0JFanRVbnJSNq+W
wxRxXilPKHraYwZMfwMDtLnWc60TJOLTvAlNJ+ZaeXZ+h3gNGdXYwDRw0IxbJmynyM2QJ4Ug3XdF
lhZXfTjO7x2PyoOuKJ1XBflDJaSK8akEEotIIVDbEJvyFb+k6s5uw3HdRZCmxNjrpzFu5WHsOnOD
EcVAmmnWW0Xo220xlKlauKP5yaCi3Y1VFd5UZv0onJpMq8hA75dHncuNnFSY2PL8O9treq+9vv4W
RZm4bkcPyZ1w0vCrcMPqxsmCVl4GLV9+5XdRRITWEIwnuhycpxVwmhWIM5ccUvIFaxmN70GdmNDa
VcaBNBnJZ8ev5jXPfQoneyjHo9W54gbvtDx3EkHPKvWgTVG7Y/WxQ8sFSu6GmHaTwCWPosgbfYA5
7X+OI1IYk8qEbpTUalsRfIl/y5uSu1jX+Un0IeYFSyTh9WBF3tqPg4kl2azcI7/SeukRs4M0Y/gp
LKjPBc4igoSqxtt3PXNF3WPQKAyp90h7va+B6LOD8Epx4uTy1jFB3hthGdtGt+RpYRtKVeNfAhkL
39yxADA6pmO1Qt9fY9thv7gyzKhFCYrLlFTX7CWsxnDjqxy8e4dl0UYC/EzrYa5kauKN8c1e7J0m
q+/TLNkMZhrudcW6XhsF4y0/VPIo6BI3QWSZfIcAgNQURf2r9KHLWDqVX0KEm2pNVnS3DoISwDNm
Rtw49ki5zzwjPrCAsr/oDtMZJ6+39RmXbr289UDzcwDCGp70k0xy+cmjZUCuDehO4RZQNSZy24vI
Fc/ayj6m2AI+SSIia8Z/sN+66oWzhUNBkYulAytddxk5CKUo1Rbm8J3HSHkmhhk2wJ1N2Y/eOt37
vGp4I0r/IdE91tmpA02TpbcQSK7S0NzamejPE3aJbU9Pv1JdClndK6VejxYztIKVAYuiadrETdfc
wlaVG9Hh2x+pip9pgnzERQEypdh31+gNSOPwDeeYV6O4nBi5rEazHD6BNMtvuKovhpzIcAUVdy/8
NL/zmgXT0dOl7Ujs0Dti5dINPx1vNO/MOgPuX9XzmiX3bG3lbY4bRyeXjXIvCQBU68Gq4h3Shv6i
nEfUy0MHOT411pUBsTYBOrWcqbtsynnY5Qymm7esbPLya1jX4L50YB+Krr4ioeXSKCjoa1hWJ7Qr
JGI0aA8zExaT7Qzhtmgdsr1tkgzMFuGejotDTwziJYjXcsWY+KLIsudQud8k0qw5446YuKflFDef
bNLDb2Ek3xWBq15j0SIXwtmAQiPKaRT63USnvQqMDtOBGxT3MwGHJwh7GHNnsiG09tHETs2ZrYXG
9C1IFA9eUlBnh4rAceyzCD3KyP/iID08ZJ14yWdOeIl6slgLZFgodsgovjcMXqEpbJ+jkxriuvAs
fYgGw9/FgFyuKpd3DUnGe0zUel3l5rMOp+TWFg0DRP7pZz1dhmNivkwgzzYz3MK1nY/2aW6x/iH3
Hkti9oSuGAd9r7f/x7qOH5uO/9y/qfNL8aa/9x7/6EV+7z7+8X//X2lNvMWD/5PWROnXl78yVSzU
D/ybf7QjlgtDIGCX8x2bwt/83o8Ev8G5XYAqlG+oLNg0/N+GxP7N9tDQLH9rYdl1+as/GxI4tZZP
d8PemAAmEKT/TkNifpQICczwqA3oYFmmSuuj8VL1OheVsODUDUBDMjcjiEFQ23m6uh918aYCnNpd
hVnM1lBIUP8wxDYpINzosWZVpHrAi73h+1cStT/WAxdUFXu5MB8Buk+FIpK0gDMWNHpjJczrM6vT
m8mNbwsZ3P9w4f+JcuNjU87PAqAGn23gSPbpHzdHHdNKW3bmjK+NzVkaIGojc2eBrTFIcXuOaWyv
6YWP9uoX4wCTX+KPbZ25rKHZhtNVBhbX8eM6Og67XuZxx4Et8lNoPRFpkOyzliUlQXHGKqVUwqow
HL2aV3lQjnjqQmq0pmbBQnygtQbUaxwmz2SIzKtyZXmQwIPInlaW8vcSqcM60NaCUCK1+ruKqlow
Kz+/fnBE/v5jwPVgwQ/uOEAo9GG3T8ngsz1iqw469D5sbH+bu+NJ6+mVYcyqzsqaPf/4KYgRRzv+
g9GzEhx0fsZcsg8j0WwcQ2FxlY94wRDj5oKaIAmKfTqwjR+qlAjXDCsufkg2GjV+MatNaMQmGzDN
AmZhgDUR7UAtaqQdyskQbqadSSKSJvKACG6e2fwQkjK2Ei4fJoaN5dTvBafwpswJ2yiLgOmawyp0
WSSdZuRRK14Z+zbz311UoiQMhmsidYpVrWYQq5G29yAHgJED8YBdQNQtAEBKMsPQSCP78GT4Fp9a
j+ZNr2CAoy9g5WTjitIOySmje9kk4jl3rRv2hwLHZEXgZM1Oom55ddIX01kCOnG9J5d8SXwFpT5l
loHHpqLKLelY9nM/gF/0JZ5MxLQbC4ndhfDiyxG+yaGXUXjjiKzcRhMzw6RI510Rz3A5lnWF78uZ
7nPA/5FgX+jbRuzzpHb3BdOnAy78G4Nwp70a+zdBH8PkDCwckRjgb2khI3XBLxsIgIG/Ffhat2K7
DqVsQrdn28bECi68IojU3TKXb2/mCoOl4q17adV48CBZXJFggJy7LhcYYnQBXwMyLEFRD+QC7erG
+JrJMIYdmB2cDvulkfI4IEAPdz+/bb9DGn6YqSwPH0AabLhMaKBofGSiTIVAcao0vHj6C7g35Di2
1X2l+tuceLdFKLtzSG1YWVXiACVJ34fE50LUZMXhXCTKyysvhtl5Yv5zMGYiOMPhZHsM98zG2LGg
PRdoqlO8Rcy6oSfOyzKvsG4Zze4Qc/S/+HHQyH08S6RliWXi6cKY8u3lrPlhRCQ8fgOFg/AIcze2
BDad0G9yb1UN/V0zxKuWeoNy/EsK2dUeR3vNrZcebV9tdUepHRlEFXvA61jn2+fWa4nYcLtTnwQP
eT2wFQ/ClWEXayKEso0vowPqqNugrw9tjTp2SII7mXlHthPhepllF+WsV15TvkOQdLeDoFEvu0MY
JQlipbFYD0N4PZMKz1rPb36h8kEu80+uhcM0WiD0QRTwUZNCTnUZ4f8VlGrqrfTzeRdK4qjJ6dxq
B4v83FIg0VILt9lmS6qWZ6KQSmODWTY+DSpqOHl3gxfcmlb4KKI82Omi4A7uoU57Rb8D83GdJYWx
Dzzu/XFAKEBsbbOp8+lJI5f3afRaMR3cXDQ7pyH/01l+ane06qPfWs2rZ+s3X7LWFNplJNAvm/WO
00Pjw7hPczqgxsB4skaYbW1Kl8wDyOghRwJie/RDIUW8gkxZlP2rS5WAetrH6p2yd4AYA0kaKcgZ
RSfE1YblNar2/Ty27zxKuHPBAuu0+zQoR1GV249e2IXbIIY1mqeZua5Ga4Wtmr1S1kbXQUOaNwf/
eI2k5454cA+3BPOMKRnOkenfBmq66T35hgKxPxP04x5NkjeOkebdbw7huWkZW5E2hfGVBJJtyfTu
SUWwL+2eY3NSvFTtZAIbSMcB1Hd8zWyzuvDKqr/EeGutLULwdlWkL5OBYYEzjpcYAouVQCfPXghd
MLkU5B+NZXKE8tU/TUkfHQX+q1sIOeGFM5ynKfXpMa1+qbZrOEOky4aO80b/X90lLYvf1RLk3Tdq
mpe0KfALg8iujLxDQ1UpYIZV07yFwr5ljvMINPVp6oW5yfjhI+6mtTPMF2iyqVHGYpdnZXYoh+El
y4o9iTkPFQt8rE8MUHP615Xo5bYM9LR4L1KSAzN6xXq8Zc3dHnWj+6cZgxlZFpk8ubhrmJF0zhk5
V3icMqC8NZ9qNXRyvOgFMVJhWIlrC0npFbMGEnNkgiEUQMBKSPVUDH4Xb2DOEuRci36vCJqRiQ+4
2CECuOR5dg3YcWPYPse2+VxnYE0mP/3W4YVciRgMNWTzlLQSdZ70ZB5zOPM90X2QP7y+ONh5VRzC
no26X9cHl2PxEAsXsJD2wEwV5NKx7cCghs1+a3OMrHgvvmBuaA51QKaRPTrvXdzf26CuL1iQBVtn
zrxrhXT10WPAfBZQuzdZ5GcnK8muJ8XBxFkO55TBN0DZxjwrrDH3xRzBMXGEu4vkEO91B32kY610
HvqaPKosWKJuC+aXNnnVa8wq7i3BwyDkh3sz0ET5ZSlYc2GYix4sTBFmAMcc6wGvZzU/9tOIlb+i
AJVFeznU4A3GyBvWZpvddA6T1t624CWXqFmdThAhDnt432fyyjS0RGTSPBsDh6vVmvz847QrO5OG
zsKs5bUuwoGywouVqnsjL2GdVn6/GmW/VX4e3toWA70uS9RLuCyqk5LKAecoLb4pr3uHUPkacyEa
Ft+9dKMpRFtQPFgTUSuVPQKDx/K3mryxhM4A1xfSwoWLt1zO5n3sNS+eG5/kwIY1NCL/OkopgHL6
yYaDROzMiQs9q/nFtOdmVy5zaG4oa0sgIFQm08gwGfUlcrnQPBJYRFxLxNCWW8dugwE2FLvFs6uD
5naaTfPG6yoiHpdM7cqGLOIzXF4bQXo/w1w/IggrtqAbvkD8QYoVJNHJYRO5zDnTDZlrpBUzoQLP
QQPA/WqbF5NmmVkLz4U+YmfrmthJfokBxhSwvNuwCdeDl9070HOMoWCoZ589R5RPQ+3cCauzzqot
DI33HGVDVbnweDGQb4ZlKW3Tyq/QCXS7ofcvQ78TB1mZ5d4OOFYtb0if4cIXR2csqE+VkV5GEy75
ph8CJArZkKxTzt61Fc3Jha+yB8B8qDmjDPMdNtm29LOdU9vPhmlfGh3zxjkYmcKledufvDH5TPKR
WGUprAy8TWojFdhAR5BanyTkYpMzuR6qBpXlaIWk4zUo+wiLRspNmdmVzFmzykd1pndFab4jX3mP
PR3deJlp43iL+mbbs0TfhBXWRRdeBhji3rrWktTqVVDWMLonc35rkkBtyObMN61sYXpEbvLSM/Gv
9dizeiJqdDSCC4DP5sZk0nSA67U2XO1e4fBbIvmSeUeU4FFqUo/CyX+NByfYx+180ikL88XS/ZAZ
wcaHPbxtqSqdBrCLlennovgE7Z7xHfXfumUdsK7a4slYgqvCObtRXF2SshKyTppjJePdYLXzruvY
kqdFg+A1WUrtGuMl6PfIWDMwZSGUYnPnKWYJYGv6y9yoyN/1m2lXUJhsbNCIKLWGQ8SZepNnBFgq
JAHCnmP0qtazECbTtbxSJ84gIoJi3/gS14j5PasJLxJdXDQ2Yno3cfx1nk04hCeuvqPTp0RwyGWF
WZyYlJJvZQJdW+79+kDL8ogNcF+Fww3wNi4Zb/m9Y1bRS6mRLgn0yEU4dftephxyBr4kCCQR3jeS
WWsRG6sONP3G7o5jmuhLP06CK+ISbVhEw3xq6+Y57jAYkkvFJDIOPLVJrPjBcofP2JzQt6MKq4hl
8/pZngBcsKSr1CM1AWFiLhP1uPOZiy4lb+y8UKoNIbe93WMMa7EB1pNmtp60T81iv3dktDgesZZ2
ExLzqbLF0fNAA9T557DqcY3Ppn9Vp8ragMq+i/syAyJtYMtoQX0+SKgbfPF+XvP4gCDNWrLmgdkP
W+Jf1cF3eRSrEtN/PtBsdSlbCO6cT4WNssjI+3NkkcM7ueUN6yvvE3FqHRUE0r8oz2eSH4tHbsbm
s6eAC/ZZmF+408R20s7ALmWjYz8pbuFZG9kG71y3dnEbHrhfAGO6RszofUl8W2aZwlOv7qz5xgm5
Arj+BTPluZn3knXdvduYwDRwYImDpqbc5GnwNtmif5hT78Juu/T/sHdmzY0j17b+K+ftPqEDSAAJ
4PGQBCeJouaS6gVRKklAYp6nX38+qNt2ldzusl9u3LhxOhxuuwaRBIHMnXuv9a2LiUSAbUNn7cqd
06eJyLLbgGcjXfQqcQD0EiDpVp8xqVkiuTQ8HnDmzcPZAHm+nRkowqNxjinMzFVt1Go9emyuKgqz
K3umKsTFX2rr2pq+BxUImnwcH9q8XPqm6cjgszOQ9WrGVZhr2NjHng4jR4gcIoZNWVy3LzF74pdk
zO3l7IWXsCprFn4l0zfVi/OQo87JJm26hf8sN+5YbdsCeKqGQXrTp+0NiQ7NVo6Syx6mlwbSySM9
ios+B0weREN6b2MhBOJnbzlYeKty5iQX9LIkfLhH9a/bJHUmKvUnTL6s/SPqxkxG+0Kl8Tpr7OjW
GuHUjp0OLjyCBZqHQKm60NAOIG7svVezKrEdeyiydGaTKtfXdkSXWXOnI/M1Y9vTRriIO8IcaodH
b0wzFgQodJBDOMThnAe+U/kQ7ZzcVEd9tC4rkg1QLNZGcV1G/LmaYpqQanIVddgoxZC+K5yAvoGT
HNylBkWRlDd9hy5tehecjy+1QuQ38NgoBoKm1Wy/ZyXlKDVeWRj60Tv2OYOPBN9hs26K+qYx+prg
laDO1yKeaaZDz4+YxWY1MMncDg/O6CJ+CjTpKw8/U2eDTIcSo3ZCTNaNOVjd1gTpdNnRyuD6mfop
mQJ3w0fdoi6k5ONBZaDniZc86t/pNoIP4ufC8VCvaQ5/HjU1wc72ECGXC8ctJPDiWDex2OeVrTa4
eriidjvkqNad5IKFEv58kaKWWoGPq+90RNN3VWRamO6hcCovnXZ0a4DDjy4TSWfeRMUYHBW2Vtn1
1zlRq4DggS1EA6AsLYn9TKse7bl9LLr6wXC1GhFtzFkpZDIlm+qlKePsWDZio/AKgacBexXIDD4v
BI28JNdFDzDyCC/4FkhaFyqm7tHa7CYDfMHunOXX7LTlswEyB01bzsBwVHoJJiSkLvIqyGsr0Rv9
afGnXOtlWvqsJGA4QieBXDIREGM3JYdD5zac8L/WJkWtk073HoFBpKjI7jGf1Z5L7W3dpsXvSslh
psgYpzl9ozeSfOkNyiCumLuKMrRecR5eg0xINrVe4q72KrICoLG0RHy0+ow2U83nYBLFkzJQLCRJ
0u6b2rsf+5FED71rtsAys/XcmcneHUhfJnW83MpY/05jqEevXUycNbDx1mZ0WyC3LsO5X4Omexq9
7r3qoqOl8oMQSEQY3e26LLwrSvtgOrx3hJnqxHnsfQij27YNb+WikcwTRjLVMZ3FC5I4Jlbl0smR
CtwBW0fTtO4Kjg8zTHMk33BlpWSi6B2eM6O2cB2UFiuviTwX2x2Df56vGYcg1ynY2JX5EBL6SJOJ
8+tonoLAg71QFJRHaXRKPfHYB+G9EujCTVTw3Li3qcEBJ6yGs8eQmScF5IvWcrypGfbnLxCq6Tdb
pb6GLL83vRCEUMzEvgnfacBt+iG1dqQT5b/oOSxd90+tXMOkU4yhzDTokMpP0i6bAZQbov9clQvV
uFG+0dFECjIuKpYyIisdtcuU9aoC2PU9TmuA3uWu10prVTOtQoBt3kymupu85OWj0fW/M5hfWF0R
2C3iv389g3nIXmr17SdF2O9/5Y8RjPkbdR5tbSBICLCkLv42gjGM35h/8BuStqHlIBv7xwjG/G1x
f2LDRLLO31nuk3+MYEwIqotF88Mai3vnb9q4P6YUfwW1d/RFyPhj/9Jg6CtxsUneNFD5z87prKKM
pkWw9BSQrJrEUV6O8OfYA8ZqXxQgvpQRRcAvcyAKneUPki0UYQB96tR+AxtiX+qdhyMTyRhqrchY
p4Gb7+wSt38YBY8AnpoD05BTPCO96kL2v86bwz2h8dXOK+iOxGhmScemBqRVaGM9zdzNFLKwyX6e
nlNHG9eOWOKzsrhhFSIISfWoSCLVwU9BsExQUHw20/sB4A1Ifi170yjUUWXJr1nYL2dTwREHT9+6
6dvpy6RrOocXKbaEWrWkmtCS/lg8Bkw166wMxEVqZuGZMGOTTnd6X+MsXyFi1rZhgPgV3ydpOIEq
L/Jcf+9S9GIyYQ0PjflkVe2ZqvedumvYxQk9BbPl/G26I731KC3wRvQV4YscWq/kYOys3r4tIKXH
aIDXdVWcKX7sO1Vi6WC9dMZ9aMScixPISWDV7ftA5LyLCRqiHnfiRNmW75TEJDtn+rs+G++ilqjj
NZJ65lJ7rOIWLhpuvY0Kq37jgo9BXlC1SBuWukPRZdU1wqhCVEJBVXyf5wRvrwlRcaEuuXPSvQ/2
8r0odUotzBnxNPgTs/BdoGfQJqLpW8Gc/kKv9XcUp+6uQv+H660MzlPOiHsCgbgSRvZMcyLdz9SL
27YfJ/yxzgxaqojgv2lLqkA9PDUFFDZaB8M21grrwiCxm1k73QqMnhw4aJVezHFy5/b1qRjHWweD
DJaTy7gbH8KAlZFJn9x0swvimQifiPa4FeaGT/n8kgUWey3xeF3ksbKS9a338rYwB+oM1VyHXrMT
cUq9pk+nkIzdzBsYiyfFdRV3BBiPffRlwAeyCsfojIZnX3f5ER3dPimc1yZLlrqMatlhQLAiffxI
o+LcCGxqRkCvNZ7y0reskphvintuEzoDFyVXgWCTGtmYW5qLgDBcd+UwbYu6d3dSiv6IPu0pn6PC
J7vgXFQxhLx0aq4qfGmH0SFlLnQQeRg8PDBJ+maXoODZ0p3i7UNsokeJN4/kbRishjutBD6usYu/
CneKd1nWvbghz2wj0u/hMk+RBe3ONive7VjQ7CsQF4ZJKFZNVl6qbNBWUo7GTpLam0mkg8Gcv4oQ
8F9W8Sr6pAhhqCpkXvl8TbzTq4hMG9apqC4actk3yJkpR+ChbBpdgmydyscgp98SYkDAHrk8FiFv
ubHxlGVL+jEEfh49C2Q/XHgEGUQTRl1Vb5HixYcgo5UchMO+sxao2dzwEd3gXPcmzH8yDjeqZmoc
9CVtYizOW08gKpzqgTNp4+4JXz5VTXrWRd6vgHjI6ylCTNONQwXESvFMw/DU8/nc6dbbEBMbjuXq
Rca8pmGPD5ZpnRwNzFCHfq9tM9r9dvfmWTGndy8YfRamPTL/b3SH9rgaIaa16XMh9J1MnMuK8ee1
XJSRYpbiIiEXEq5qFF1FVLvPdSSMQ4xnODanyKcsMx6jsDkQ/75tPKosQRjcJONkpXqLeYwkf0sf
LBCWFbHmdTc1J9eaqx0wyRvVI6aFMwjwWSX0u11uwdLh88Bt42Hm3usClmfaMU/BrO+stgruQRs8
Y0TlnEq6VFewymKAAj9oYYDJQmLkAgb1/jgtkjnmNItvUaz1QN4OdhxfQURi+BOCmHa9OF/pmpH6
LehAwwoo1rpsj78i26jejvc4IWtuWa0kk8zDpNwOD4wnb61aw3jmlmRwyxoYUTY82dGwS90i26ka
nqrUwwzbt/218Qy6sWwt+gQ2uo/dy5zoMDKuJzPp9ujld50DLFeUMIknHgh/oBlaqfyi07rqgCDL
XHPYTm/TEfybTe8ULe42aHLIlh8tVfqWqzEtY7bA9C4cabxaqmFrVK1BbFN8leFT2NU9A2TeGwO8
pXcrUmmtyDfzW7JChzgc1v3S5c2c4lEubCCrjWwohsabjVaD5oxJfSsJC6x4I7RBl+5xN4av+Nif
B8zWuMoyDnaRMd7AL2wS2FyDKaJwxRhTXQiq951X2V8Fx9Mr/Fhy5SRDiV03ZCZTxmKdLu1s4WVq
SwJn7cOGI8kNDtIm58B9MNyqgydbvySFGaO9YIJCmtu60/UvNL6T47z0zOXSPSdzwnogFyfdTZO8
b4wSY8nSkp+sN7cCmdbSejdpwZc0/xheG8+cR+v95MLU5/SIEaQ+DSO0xKyL9XMiu2YdIKTa6UNu
spObYKOWhj87GMtsBmMrIy5PaSgZBhk8Z8uMoG2CDH9SdQt9rQaiy31lZUjLnHq+ctIRi9ZsvJiz
Q6svsb9Xy9ufSKKxIf11lkWmDUtwPTrDwcuTaGuY3O5VTQJwr8XDCX0B+RKMjleGXh+GIpfn0Kgv
Ixm0FNZZt51nRhdoqljGeZBWDvJ9+oXsWAkHK5Zt67IhDPhURgqhxzJUqRaMazZqJtx3JPZNftHH
rGo9C/mhHDghdyjmjnkxDP6Y9m8ZU49TMc8cPBMRbQGxreMkPYVtnGPZMTJ8wwwcBe65VvdB7iGE
ycVrVqbdhgkK85W6uW9cRN4ElEGiUPNutJoXHKUcvdNnp60vgFp/IfD5FDNnGjJ7TxMyoosYPM1M
oVpWPEjK1GXhqBEmD6TAhw9rrrshsdm5sqXUSusLlJqKesvp/CHOvtPZsbaEm9IZ0JpDVVkztHbA
SmH+nrhUN61BQ3+oYDzW1dRtQtYm9OA5vRmFJobs3rFWr1XIFzPGcQOoIdrUpU2bIdMvsfngwILZ
hceQUURzgdHlHoxS/ljl2bMD5novw5mM+84u13UvbgPdGP1GsmCX5sD2amPyfIwS+61zNWOTysm9
I0TPWdVDgGFu1tNDqQ0knoq+AS+vol06wCGE9AJDSpi+jDTKFh44dhhxtlPxxTTYnwp7uKnrZtiG
Masbftt0M+NN30aJiTM0xdqFtrYZehDARbWkA3fdReQyISxmsiG75iXEO+z1SFNSN9t6CU56CcJy
1ad9cO5zdZ7dHqp4YqX7Ka1flr4eF57drSumIynPiLxL+2s2d/0mgyENn168iarcU0vcmbld+WZI
PVQH4RPDxbuwGEkYIve415Pej+KF79STLxD0tYW314tPsZYFFxnL1wY0yrQFtwufctJe9SR49XTV
kA3BEw6UcOWZ/ZXRsXlCetoz47Z8YoPPfSQvAyt7XL7JNODtMW25c1qDfckr7yfb2vHVHpDvOysg
nA8d9CZMk8A9RZE1q6aqhkNggHHEKjuSRyDYIvtmrbCRrEWSS7/UAPwJy36rq6Uh6nIplCC9OPSC
17idvjGTHYi7Do11CVF5U4S492TnSIB1DCU0m6L5f0+//445Ct+3Qw/iX59+H7+l6dt/vf6f/y6a
9qdD8B9/8/dDsPObR3z9IpBDTgg2x0Fq8bsOUZJuT+bBknMEaAI72w/GKPs30nKQuyJEBLBDWNA/
DsGgniBUmKBOFkSF/Z8cgYXHOfvHIzCgI17CwRuF5Q/yx2edR8oQa5yxIK882aUbIuvprPJ0HiSC
ozXGj2vEd1iD7dbdRRG15Sic68Qa7ufClRifI/wiqd360CJYmsnYJO7oSz/T95/Kst9guvIIg+gZ
sjollF+lQNDXS4+zbbXbkPBuP3TKcDuV8uvckgRgqZqH3p6z01Q30p9yL12TY+ptSTHCSepW0Det
+pTWyW2YN/VGYeHH91PCBJcIe83kHMdUaVPGzt8FZnNFqbsZBueBPIL2GYY0xT/SizbW7B1VTH5E
Gt2uJBbi6zDDtVVG5HIvWzerB6KzEGWwsaxl2Igf6pmM2UxpXxyJwMCzwHQMlPRxjsEGUnO4pcEt
/Kh29IM+BCFQPOvopE20A/R6x3sIHwA2GFd20rknYXfVOkXXIzp7grZnPQQd5+iaVvzeXahKwsXq
rdGwQyjTAKBPB91vMA3oguhMUzvUgbnSO063osOiMmX2V5aY+Bod+ZUbcl6TNtkaE6GTEr4NqXCO
xyrCZHAqm5eCZqsO8XEzOGzWVscJpWAcwN/hKMbhIVvQ8Cb1mQu2gxG22xiPmpnkR2Nsn6q25yA2
ON8DJvG8/e4OBTwyyla+wRAkARRV2rbvC51xhGsya4iMYxF37o6RtncsNMrkgMS+9ZAG3jqZOLO4
EnqHiJCxFJLljZBc9F8zpV/KCWQUZbbu88IlYqO0V6pGLuJW7GR4fjeo4vdzDamfufwz5j8ivkuH
YrMIIQAx2GFrz5nGRGgWJ5i7uI8a+r8ZG3/geBkFGBkGxSSikzcwpPBinChFPcp1anCFlgjCR+It
AE+WlEoBJHmftNV2o6Tbc4iQWLtoGR3qNrd3CMY5XczQpOjtUPsyhaaaISPVTV3AmHrYQIoy35yA
ugaU2q03E2WXN5Z+XZcG5bvW4kWUo71zPWbYeuW+9TWO4EbPH/M2N76FXoSwrwBiSSnNyPOiHJ3q
pnAhG6ZeXa5njTu4EpNztpvhRFxzA7MjYypPO4uuRc+5dQDUMUVvZFCQepiaxia2ZzwrYgwC4pZx
vPNZh/thwgnkmgzG+sYlUzAO3b03QYrPDYVCIZjB5aaWwt2MEIHQsdoXzEjrmWNLaRnJnaCQ9L0h
apDHSyoFau6tQmG/jaFGXczEGm7yGmvcABpgW8bdfCAhSydwNZ52TH/UkeMGieY8wwNSh02PbvTc
MaWlFcBsuMqGYmtyZThXdSU97EKbt5CMmi0VChqHWXHonyRR6GZX2I8lZdwlOg25Mhc2eFVnwxfC
iRJqctv3KqOiAW5OjK6MRTNshNfOUFzRpIY34erObYtKk+c5zg8hxhRqzHZ4QgfcHlrEusDpM2Pb
lC2M4rabsI666WYctYjwjJjvco6oU3N614Oq4BaT81HZNk8qHrSVQOB2JbDqbCttsDf/+XZ9Ut9r
AAvv7Weh/09ugPsi4z9/+Uf+5Q/6f9HMvDAT/3K/fsvf2uLnbvXHX/l7txq9o4dt0rBsx2a9+NtG
bei/ScLVELh6jmPzb1rSf3MwS2zK/OqCTQLWiAHhHxu1xf4udDx3f7cZ/Afd6k8KcaQS0oTLtGgm
6KYTm8ZG/oM4NUA1C/oAMXjYWa9khCMPMOIrJs9vQo/fEJwYoHK86JCn+i+wYJ/mMh+v7OL05tMx
YxKLr/vHV8blCBmRSNZV0FgLrelr3WvfZune2Wr6FXrA/FSOLJ8S4a1h8T/wEnx+ra43E5c1BjlD
hW+hH4L3Oigfw6Dyy8A8qQSlVDmoO1j8x7yXh5jOXGaVrwO8yB/ujD+GBT/CKD9ZGn7/0Ii/MWjw
X56z1E0/XG6iXiipTUyphpHtc1LNO1D5DjbFBdJ2nLPklEeN+MWLflRbPwwkfn9VSjHHxEkBwe7T
qzop62OV4JKjOX4WetVurMIITybrKYmpHWH3VbmNyr0uu1NYsh0k6tgm6U1Vht/J7toVVnsYE+Mm
GMpqTSo5++VUQDFzr4VVH1VmXDZ6e5wt89Wtx9/XHVaM8K34kyv2GWP38eapZxmlOJIZnvfJwwAF
pQb9jbrWsSebsTAmyKjdz7glal2/0PvwygqxpcQN2R9pPp2zLH4JGT7u//qb44H7qaJdbiHwiEia
HWthpC638w/fXOSkbtVUMwPVAqldbTgHcNsvtZH84nU+pkOfvywYmOSTSkI+iQb9+YWamXwQxIsu
QGTrlI9oOlV1oPGHCdpsTq1AtJk9Ks78aYi1kbWl3g3FTD5sGh1ci/n80Bgvkz1SN5lPmoYFXQQo
jd2uNolrRa0GgeeCBna1DiV+52Xs3AkGS2PWXyrA7xvdVc92t4xHCaNnSpT94nb8swf/xw/4acmh
QdHIcuJhxF3vPRklFgh3qL29jk9/NRIM84s76M9uf9IgMWCBicbT8yHQ/+GrcwPavxytuaJhdDn1
qiUVx2RBWw0NwHmF0iKL0V2gM+YeLpjBgCKEE9V4A8oHpK4kS63IoNoOVXKwxQhtDDZNp4kJvHWr
7fs8VeCo3PjSKrz0usblbYRl8qtP8Uk6vzwHy8PLPzbHKrT+P98XVCYyzObepQOqb5LWdQ7ClHWO
JtWjsqisst8mCTQCj+Rca/RyGK0tgjG7vI9GWWxmIpCznA5RAZSBrnD2ZrYicHwhvelKswnHKsMN
+Nfh8NfPzacNBgIH6w3LOxpgW5JI8em5of0qu3GcUdHTw9p6i/4vn6vb3vP21Fb3WpjeGC2S9DYO
fvEk/RNueHllVzccRByAC51PrwxUgKfAVS6WqymnscbHpBl6VRv5XdJl1T5CfPgL2iET45+XiY+P
ay/OBmNBHWP5+/lbwlpKBE9Ed4w6Vz60bmFCuomjey91zXuNDuhDSGrEpkXidlEQVUBTrDSedKYs
x84bUaR4Sr+o8Y/eNlMwbjCIPzKAPAx22d4XXkZEsWKvysz5Bn4nKrCRLhXBb3jCnw2HuJ5O0MEZ
DfVS9HO8g59O1lLQkCUDT2tnyxYXQM7J2xshBUzIZ6+6qUbQlFDDrzQDjW5M8txTHzU0frTibMb5
10lU/RE5q7zSUv05gffho9OQ78AG3ovc2VhRdY1IUHL2Yq1pdY3IkfTes6DKmSQOHZEaAkYll2Y1
ua1xmMHsH0l4o72cqvabOy8RJERSuj6RP6a1cftCnAaJ5Adt1inu8e1uAiqlG5TSkW9zxLnvXTk8
duQAbMsRY/AG0423thuSB2LPfeyNjOF3Hh2TyFQbSPVEskZB8g33jc68EnmxCKpXj6J+nRdxTd81
dr9rZpe9TjMTaWbw7TdLy5lOmV7iG0FaHkvILsfQmCRGOpwNC7nBNNHvmkAb9k5IlE5esjkZjWUd
GSzxLcn23omJVKOBb+lAsTRz6PcaMAcwKVNy0sMBrWyytIAFsL4E7G+CqaSdeBI6Gb+IHPW1U+XT
ukVGvjXsvvW1ydR9sFX4RNRlRIzd2iHbgtawH+f5odX0rQeoECd8DIysgf7WtTloJ/X4oR2O9fwG
5En2rqdRuIk5l7BKcB6zZKrdB6UD593h1qO/TnffdLkx+iy8miLSAZVsdGLD8Hkasquva4K0kCsI
vFdIm/2mSbSLNmvwoUgmlopRyDk16vZUSxSxoYmxGkCB9aaDW21XtHB7Iuhi1JJtrqITVqwFeLMV
9MdfGr5lT4vLE1+h5Tc9XW497vHMgJ7o+z69cAY0SgmNscucucQmm0jTy7MGBe5A1gF9ohjV+sYy
q+4CQxZZbPXbhK+xIjbkHoB0taerOTWrAeEtkCcuVmmW7SktK+MwDW5y6Qrwvj3D7oS7NQr07xZU
7JMQLvHYkUlexUi0Wk/mDD5w/U4MmsDqMr6Esm38MC4oJ2vzrlLWsQ4171iXTUyvPjH9Bl350WoY
Mip3snYmvoeNWadXGiK0leHF6pDVgXVBw2YigF7lb/iWtJVAOUip1Zs7bSkT61jj/CpaQLZr4aiW
Jow+fW/MIBwPRRgy+LPyrt13VUFo5VTY1eLcqHBh1naHbBM3Z2Ln3gYaOkuig5CuJKNzxa2dkoQW
6dMB/kn13Luzsw2GlOC5ifYImY97TywZPwJrPcE3eyjBzGAXtbIhRjTuyZxdpvEWdBjQt5SUFOBj
7LHALQyJ1M2C2DO30ZfIDMY9vYYvkUV4YgqJ2HKDXYR8Eqjy/AZp2jjAkjhEXgbGtYjvxGjhhHGa
9K4zhYThi993lDNehEA2m9GGaZaiIyRT7KuVenLdVqDwKomKts7REw4zChsap+u2jXbQXEEE0vlc
ZaUon5p5QmHBvGNlgEQ3Jv0QmOkBRRg+KTfwO032K70Bzhihp20ske6NBndv4QAT7fphy9a/koZ6
s9D30buI4g2Qk/Kc5OPe6O0TaIUTiFpAPen4lZqDq9AhES5bWMUJdKp1GcGKmBJQsaSqYVesbwpb
fi+6zrvUGXmARLzrRHMOdQGX0yuhxySIV6T3kGKB8LLu3hrsKxW22sGKZpP+2WEKc/1UeXG15SDU
fNW5RoSXGoosdMl+UdLMLxu0IUkFLYdemOsXjriVeR0yB+v1C8XYnSyfjKlqeRmaA4/6EEIrhutQ
ANRY6YrORklnQfYINEfMRZPNzEdr3RMcCpR/0tpUDpLqsFEa0nANt2rCLDKW4JSW+JKx0Z0TJRqk
qgyKx2pqrXE39JpvFgtRO8vdy8HukEckXG0m/AS/sVzs8VbxXEfJTVvq+hqHI0IarWEeaKvxItTV
2ZhauoNtpr7gZM22dqffWmUKuzB3slOo20+kdSFL8tz2lXQZLLC0NR3h4f3UGEcDHFkmzsXBk+pp
hlC7AvzTnEBffjdcK/1GmAx+n1l/DwHz0M0cl9BRms3mrC2DsaG5C/I+3rOf2BvHnYJr1NAbJMog
lmEBA4tx70wP3idIPxKMzATwrmqSLaoq82oop863avumGmLPB9+1BTQB4dHlcuaAPwwtT9FTmcbK
HRBaRT0CjmGMiC6spePPZO7xOKD5VEler92y2ie2w9VxXe00NkO3WVIg00E92nEp/YwZ14YFBFqO
DE+sBwHpc2Qfqw45KoeLk+nq+dpOmJYmdLH92FnidCFCHnUvZuLUEH/XoDDxswo9MvPI+Cv2GG01
Kui1XiDzXa19zXqFeACy/imKy/M4uAeaIvO2LBJtpSdt8L1Kypqg31A8GHjCr5VeG4+uDfMQWTED
2dGo7lzRRfcuMEnOmdO0TZyUHGMn+z5FtnbS5lo/dtLFcASv9rIOxvK+N+bpK148P3CwYshmbi88
/CSI1RwzftasEh9crZzbbHayQ9CSh4SsqH8Ko67mvluwSZjSijXnBgBKAhupawbTZQVnCbeYfCAW
gkEZ+/auMcNXji5+qtjR1CSLY7wgm0JEwtsE3ts6tJri68coeyDp+VpxDtB7hyzmBQAFAoee3QKF
ynrKKbWAovDbggb9oEcpOFLRApTqIUuhNDgrnf3Z0NiQF/hUkjrfGxT0l6XL4HzSgZE5NUnX5NkP
a4WSiROUlx88WpFXud2vZkzuLfJVoR/ZiqFfiZFFvy3sdN8scCwZhPJbSxGoNmX8xR0aFoXScdet
KInAniaIUR+sLcKVvSOaPgACjY3wLeiJJAoWQJfK7Id+riEEa465bxeM17AAvQBRVZu4kMnRStHi
aLl+F9eC5Zgpht+1IMHYal6gMqeMSMGFaTWVZDNipekXmJjL0EPPtfGuXUBjjUdeE+cwgLXE8iKv
DoN3VIKo8qV4R6I4UfSxUkQpSrwyiNKbepbNbl7wZmRN6Q8MuGnd683CkUKxFC9ANEQ7d+AK5GEy
RuRcOswBrCDlAS8jhd1k0RHpaniv7I07cu3IjeoZiK+rEPAETiBc5QLwaVcM1VW9ANs0Nz3VDimj
AMhA3FjuVUEjZosbwNjCTaZ+090TBce4iAxjv/kAw3XVcKHFwOL6D2xcaNcXGXNpAvrK4qkmnhnr
WLIro/ycORrzMuQUg4BMI8R8k3WKfYMT15UiIXAtFmxdkpC8mvCjb/QPqh2ITwjNorHutWaqbhuP
yqtJ41uyiIN1yfBj6fj3p8xg/QuKMFoVauz9JkqtuzFJXu0FrqdHg6JYzTNOEbQXvGja2bGOhUXp
xalOQohk5QS/OXOI2JTTtRd780ZzCXRP8O25dt778AK/agvzD7+K5btdHBG4wvRCtNnj4FQWItZR
HCycxz530JbZGCMLkILBwhZsOAiwPu5HoIPpQh+cg/mkUghBhcByN5T4CY3BPkRTWz04KM85bKEr
Elbniyx6jbwY9sYyz+LIrjZx7BmYAzxOfYzgUUj6Onamo90W33VkOTfwn/SbsEqHc1R64y4k4+Fq
zFLnMctjn+LK2jcgGKWDyjEM2/aBEet8o0Kpn6uF2Vh4Fc7hheMokfUSQD2DTxRXBqRHEsN3WtNc
jgv/MYlJayQfotrXpbppQzu8EAB/oGCMfK5YN86o9YuDUdfCD1vzzoVQBRUMm8u8AILCLo2uh54S
PUnI44ynLwDNl2c3UDcFcKGRjPi10IqDKjgqTpDvISyVYM7kfUcI2pZvszhUDUI1a0qcV8y94SWp
X9ypg8jvXIZG4MQo1I9Mrp5sCJP3WssBAI3hnD+HWaVhJQxQK1KLWcexEuaxIcXny9iZ9kUaWh1K
umx2QewmnkN0mTF8jfVUv9EYlmxsrgVFwEaWVcBJiCWGuErOZfplVBP41Q4zvece9uNoYD0Rc3Sf
lGxOXTvcDMppnocMhllRGd8ildCxsZGAea67p8brjy6ilzI3zqKOEGYOdb7nwPQcoJHyZQKvwhkr
KuAiUJve6LyHvrTqc2Qv67DjdVvG0FBF8ukQpwC/QkOv8k2ZO+GSnljeJ1KEu9xdbPI5U1RZ3I0j
QO146uNvfIRHL1DjYWiSy9wYn53azN6QjKo1jw/WZo8jeitLnCvDSClS9qvCawiaF9GdJQOOcmg+
VzK3yFREjXGsMcnDlOc+RqCpNmPwWkZ4ULCjDuvKTXFmOInviealTuzxsnY65U+TPW9nELUrlPIm
0uUU5yX/zyVx+xRzvthUiqMc1jkj5EyXUtA1Feq6lki8cByj64qSja1GWHsqdBhYJoGkuokVslXO
0+LRxBVtbRPNRByFV49cSHR925L0iFML3Z2z9Zi/V1ixIFDM01kP49mvwuHEAoj/S0v3QRAXT7Ql
+hMuW5bi0Uu2HBrzqySbbnTDKnyVcomjqa93OSI0yv8gwXzpzNVBSyqcV6MI9/MInHIYO3GWZhLu
zU6kXwnvrY/DHKt40/UNWRlDr8JvPO7x2ooIhlB9bqGyoXpCBKWDn+Hoy1KnW99mwdKV9HFzUQRF
iY51YDKNKKjfTJo53aCXJjZoBP5K1RcaHUmDhXaDfsndinFgbE0xUS2Y7nKL8BxCvoyHjQ2gWFqz
Q0VMeGDvKHT41Xjooqw46vVsHpLBSXdd2RhXI+FLq8Qs9G+ZkYGrqVpHX7XIYyccSfuMnfBM52CG
idHqNhR/KfZazGkXNbeen+amFue0wn+LzDtVv7fN/r9xpfzxQf6UWvx3n8byu9eFymmK+R+inB+4
x//WH/rbSO3Pf9C/iUH+E5/Lx5v6eDN/9TPSb9h1u9c3eMXiNyxLkmAkhjZpkYd//LoBFZm0KYl4
4qMf+8NV+Vef+68/0u3bZyb0P/+cn94y59G8XVjSoSryH6efNKl/aBH//QL+84f+9BN++NDmb7RO
mX24lv7xD73wnz+7IZdfd3//3QUQhJzq//4l+PaaKcTvDQeI7+2Pl8Behrw/Kbz+h7kza20bCALw
Xyl5z6JjZckPDaSlFzRQSOm7YotUYLfBJg/Jr+83WkndlWU37hS6Swgkskd7zLVz/sW5Z1mJ61ny
kmSwp/4W5KYq7BL3aOb2ILotSKvMOtR0rr4TeDDZRg8PUsLVwHHyPNwm4FzwNyEzpHJVZFr9LxqY
zLzpWM2ntZDtYZDf2ShQmDJPoIM0d2fMKr3Vl0aqrJf86qkguk2QWEItGSSwuSXkRFBiN8I9SBcG
PzrOUAmdiIwFFBaHlIoH5EuTLHB6E6x5ZPE5sZ/UjZSMRxmx7QGOcvUm2JSymjbjhygaGRNZYA3Y
gVtRPHGRYUCZaDHAJgbyJirM4u31aD+1hnAWDj6Pj+/j8FVT/cKQqsuoeuHHPvqrzw3eG4qpVU7K
RiT4M6FWJdlz6DgsJfwD1idjIvoJDSN+aJnSrmR4HBfio6tKF1oV77PQtdTFJWLLrXIi+lNQIKWh
TOleFBEKkPtdqLU/a0AAmD93ZDcCAqjMkuDnhPOPjefR4FMClnRHT4uWjLUntHzoRnjzWaL0kRyw
oGCyG9FhQEZUu+PLCtU3N7kl+Iv0tzkMSHNDMCOXAyJbBgSJiwlk9B974T1wokV7+n+BAoSUo1iD
W2QoB0iBgTtk3Dd7TIhOA5b27BSj0BJEgpZbcM0ZbkGhQEBLJISX9rpUouhGdFxh7FKv4gt5aWil
jj4s7NVXB6xJuSQRMBkbN5zrg3X2LXBhJHC5xCUcrjo1WUVhcoJ641v2YY39s5edGyvXPuL3Rgbn
n3lqiCesiAuOlf/lM2kDZ28CkhAzObkB85og1W5sgY0MQdGNMy4DL1CYRjspLr3NujOjts1+zpB6
7AODxfHweW9JFFOJmAuDD0r1IPduZ0+Rv68CGdGZ+ryHg+mve0//9X6Bh68O3jWsavjnx7bZ1bvV
96fuwVM/TWlu8fri+o68/+f2wM73eyKvL4Jpemz/FNw39Z669Sss1j5oZzzRwn5bb+ppLSVUCuSo
HvL2of4RVmlCAv0DyO+2bEd9SZWe+j5sxNFfLLRTf79rHzft5Tfydp7b+tUH+SvYe2LE5Q6rfc9n
rPiP2wFOh+vOKKoG3N4TMBZO2d061JB/bu/q3fopmLTT6bWgb4Sumr0PuVeUtZC/tM2aCiGBBb5X
P7Wgrx+muNHf8LWAvz5Km5lgn4c2M8eTyEf16RQ7eWFvTeVbjpdoUwIWqpzPplMCvqG3277x0a83
T2qP8o/5+sqJ37ardhNgyqhPa6d+C623EyY+3llOA5+Tr6MP7lDqDu7Fua+FKoV8YrVp6t3VLwAA
AP//</cx:binary>
              </cx:geoCache>
            </cx:geography>
          </cx:layoutPr>
        </cx:series>
      </cx:plotAreaRegion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_xlchart.v5.11</cx:f>
      </cx:strDim>
      <cx:numDim type="colorVal">
        <cx:f>_xlchart.v5.12</cx:f>
      </cx:numDim>
    </cx:data>
  </cx:chartData>
  <cx:chart>
    <cx:title pos="t" align="ctr" overlay="0">
      <cx:tx>
        <cx:txData>
          <cx:v>Vini da uve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it-IT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Vini da uve</a:t>
          </a:r>
        </a:p>
      </cx:txPr>
    </cx:title>
    <cx:plotArea>
      <cx:plotAreaRegion>
        <cx:series layoutId="regionMap" uniqueId="{9A23DD8C-A8B7-49A1-A4B2-ED32A7FEE423}"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500" b="1"/>
                </a:pPr>
                <a:endParaRPr lang="it-IT" sz="500" b="1" i="0" u="none" strike="noStrike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Calibri" panose="020F0502020204030204"/>
                </a:endParaRPr>
              </a:p>
            </cx:txPr>
            <cx:visibility seriesName="0" categoryName="0" value="1"/>
          </cx:dataLabels>
          <cx:dataId val="0"/>
          <cx:layoutPr>
            <cx:geography cultureLanguage="it-IT" cultureRegion="IT" attribution="Con tecnologia Bing">
              <cx:geoCache provider="{E9337A44-BEBE-4D9F-B70C-5C5E7DAFC167}">
                <cx:binary>1Hxbc9W41u1foXg5L8dpybIke9fuXbVlr1uuBAKBfnGFJMiSZcuW5OuvPzNAuiEbNv3V4VQdFqmQ
WEvWtIY05xxjauWft/M/bs39jXs2N6b1/7idf39ehdD947ff/G1139z4o0bdOuvth3B0a5vf7IcP
6vb+tzt3M6lW/hYjnPx2W924cD8//9c/4W7y3p7a25ugbHs53Lvl5b0fTPD/pe2bTc9u7hrVFsoH
p24D/v35v9+7YV3t82f3bVBhuVq6+9+ff/Wm589+e3qr/xj2mQHLwnAHfZP4KI55kpE4zT6+0ufP
jG3l52ZMjlKaZBlJY/TxhR+HPr9poPvfsOejNTd3d+7ee3iej/9/0fEr4z9eP3r+7NYObXiYNQkT
+PvzQ7gx6ub5M+Vt/qkltw/GH64+Pu1vX0/4v/755AI8/5MrX2DydLJ+1PQfkIgbr4wCrMHAn4YK
OoJJpxllyadpJ1+jwo5QihOSIvY45ic4/p4t30bky75PQIGmXwyU/MbcvHcPa+ZnQUKyI8Q4S3mW
fQcSknBGEY0/7aPscehPyPwdg76Ny189n6ACDb8cKk130/5MVBJ0lDJEU5QkX++Q5ChNEgCDPHFY
+c2PTfgeDo89/wOHpvvFgNg6NRj17M19e9+u6ubZ7uHXn7hZEnaEGYFX+jmq8K/RIUcoSWnKUvr1
LvlkV/Rg198z69tQfec2T3DbuqM3R7tfDLlNA8Hm5tlL29zI9mcilhzBZklJEv/lv77MAzAghhEl
HJD85FI/+bW/b8+3oXra/wlGm+YIHvUXw+j0ZlU/M0XDRxlEesYx+jO0fAlNfMQZxKUUQ5LwJTQ/
NOPbiHzu9gQIuPqroaDk8FMzgCQ5SgiBJIDgb+GQHmVJShDkB09g+LEd3wHiseNTKJT81aCwzfsb
d/dTIww9YjFggchnYhJ/FWEy2BMZZiyjn5I19MRtnf4di74Dy19dnwIDLb8YMmc3Dgju44L9CXSS
HJGEIkIfSOPH11ewAJ3ESQxcM6Z/Nn/psn5szrcxeez3BJCHy78aINYo/zMBwUcsTWL4wp92AuTD
XwYPCPsZBH7Ggfd/hcQP7fgOEp/7PUXC/mpc5YW6b2wbfiYUFBgkUBKE2afF/3VSzI8yyL1ijNPP
LutJOP87Bn0bk796PkHloeEX2x8vBvlzmQqC5ArCOmyST6A80b/YEcNZkmEKcf3h9WSb/Nic70Dy
+TGeAgKXfzFAXkFgv/+5VASBukUhn31Md7+GBHQYQjAGRD7vkyf51t8x6Nug/NXzCSwPDb8aLOr2
gSg+OvX/+8hO+BFNOQhgFDj71xEEU4o5eeKuXv3YgO+g8NjxKQjqV4vlV+4horb22b9NgG93Sv7M
aMKOkgQnPOVPtGF8FKc4zcjD9S8j+qM10d+z5tvgfPMmT4C6ckf/hn+/lop/Zf3tzU8VVMhR8iDg
p+ibbBHjI0xomiFQ+T+9nqD1Y3u+g9Bjx6eowPVfDJPXzc+V8KHWlTEoqWD0NVnEMVRbECgs9MmW
+bEB38bgsd8TCB4u/2IQvLkx5v7Z3f969m/rf2qBix5xgmIIHORTFP/aifEjkrKMw7dv58KPZv3Q
qm/j86T7E5jeHN39cu7rQTEPP1NzBHmFEswp+XZajKG8QtMEAdf/+AJW+WWs+bE53wHm82M8ReS+
/f9833ynYP1pTj4lX1+95X9apSegzlNKEUz543x/mYPFUG55uP5IHZ/A8Vg//74534bjsd9Xpv+/
Lsd/v1T/5zmGAortm48HIL6o1v/31o8PCKcynnT9vGq/mR5/mq3D3e/PQc0Crv7nuYqHe3y13P8q
0T7tc3/jw+/PMT+KEaVZmgJx4YxTYDTT/ccW2GcEJQzOX8Qx7CbgMq11oYKDGehBKqMZx8BPUwaa
2fNn3g4PTZCKZzhhD2hjjlJo//PQyQtrFmnbP+fi8+/P2qF5YVUbPDwMhjt1n9738HAcBo5hLyc8
oSRNOKVwqKC7vXkJJ1vg7fh/m5WRELOARJhpdRuVMsqRW8qcGBsPeTXL9+O69KIZ1valS3WcNzJi
ORuJuvalvq361W/CKoeTtS77A5dVeZ7IiVz3Sdu8TELvjtFS0SuVrjqf5oy3eRXroahw3G5ZPbWz
0DXH7x2e+l25qhPv5HLGK5T2m6prVbWNyZCeE5O6gul+fJtaba6nUXG9TRpiy3whg15Fwyd6HEWp
vpO0m05NR+NR2CmsL+IoSs5CG6leWK34qeM+EhNr0c089HLfpTM/LcuYnNeLz+5DO467zGMsZgut
K3X9ziZo3LhMqS3ioS+ydaEX44hYoeF7UaV8ytuaBSnGpCOXWYOTjWvUDU08ulRVpvOWu3E+7jrI
53e6qmi7MX5YC72UUSbwOpn7qozCRUtnsjfKoO3SltMmJeaSV0MrllkOIhqbRIykoWdYyW6/dEwX
zZCqoktxI5jBowgsfluP6xmsnD+mNR43Sxpeti15OzVpvedd2RVeTsk5t4bla7WcMzqEzRjMMeHu
FAYZN2m78H1psNt0aTO+sWmIBUYGb2xdXaGIBYGnjlz0SzweZCf56arG8VBxXxYeT7OY5+F8aN0f
CwuqsHNYBe/0mjeW462aknFj3GRfx1NqX2PNeSwyQ+dcqphczAjuZCcCN14BDeUjvHVQ4t+O5TQe
VCBkP5iBtblhNCv8KpK1vEOl0fdr70Zh5hRdejZ3B5mWiRVQpcM3cqDJWVPOcj9XjuzXrCN7XGt9
gm05vHERJtdVTcpiDmZuhJ4ou9ezSrJcstEeN3ol+x7ZDEaQyfnKUXmiaQiCUgP3sbO66mGKC9uO
i8n9WnopyIC7cWtThrdNCcsGxRk5d80g95LPc15KVpStXXOrIpQ32oSD7flmTow+QVbTF0kU8Ks6
uZIrg4F4m42bGsZ8NaG4rXKszRqE9F7aPM0CzTs2IWEGHMTU10wMc1kLNXe5K+NjCzgXS2m3GZpO
ajfcslpuqohKUbdyFsM03li0bBixTrREvczGepcM1VlFbJ13KvkDGbYbosmLiXAEb9FX65jiF7Cn
6YtxiJdDH9XJTsXj+YTCLGKrGrHYyot0SNPztOfq0CfNWPQmnU6Qt9Wu1avLcRThnMWm3/qkHXOb
9slmqmQrlNdeoIVPhYzbabs0C9tIvISLpoG7DKPneze7dKcQGg9r0o95zOzboavmzdDrcjcOFd/S
DPkiGXm/VWhuzjxB6dslcu9TW4VDp8ELkMrEG2oXmw8M9nQ6KCNoUPJkDHW9HUY6bNLOWNEm8Rs7
0n0ZWZ03fFBF08fXNqZJJ1I739Qdy3LUDCovddYexyu+pl6RA7GZPx5i5vesHNWOpLY/Bkfnt5HG
7tWCmqmgHcI7rS3aV7Tkm5hkIe/NVO6GDM17WAjmZRrx6aLpW/Cavb4YYphbHZgR5RCdVLbU23Li
L2rf3lZ1POdjOskC0aorJldlAqKB3Hqrs/PYsate6zsS0QMyGrb7rKYiZCV/UbIKCTpFV4n002vk
pkgMTceISHn5xo+jz2WtYcMbrQUZOT1ZvC2FTOD+zWjZpiNZvOGyXvM2fh0tahD1kN1FnX/bmrjd
L2P9UqmANjWTd0klneA0vF5mWH+9du0rHIf2zJGoFmY082bStjyppsRvF8fUdctstktmVm4SGoyQ
balzOY5BaK8SWLssFLEyh9loV3QEvyQGJwWpYrxJWcucyPrYvtZOV+DtdpSrSLRR/SbKZF1YU7oL
GfjOhPQ9rWeWt0toNsTE74aZZ/dT2sk9r5zZsZUle5sOk6gTS69QmzX7tqR427WkzKmPhwOJ+yiX
GA4vimly/HSqh+FMxYk/abts1KJMhmVP5BxNuW5Xd2HGKHptJB0PFFfd8Zx26oq30/iGN4l97aJ+
GYUb6/pap5ntRGb5uy6s0UmzxsOprrpl10USCzARibmVf0RjHZ0tD35tqmH4xZJqX1qcvoy4bzYP
6UNuYnzlY/khizC+8T5qigmn/hqK3fI9AUdYCT+UahV6oLwWWFUs73Q67jGqs22f1qIr5aBFO1iU
8z5OL3FswfEvFmZJxnTDUdLnrqtwkempEc00kaLvJnDXvZd7tEZxI3xW13tttRMTlwjc60pPWXBs
a2FmjrPJ7gZS87OsHaPNuqzmtOnqcD6XLDlWTOUYtTZPYAdfgj1mA47VbBZD5DEvu3XbNuBol34Y
D2aBn/yqwFX2CfjcIYkwQDk1r72SVlg+JbuBaQ9rKYUkJOM12yO2rOeGlaHomYs3eOFipF2zjS1k
KX0VitrVJxFf+YmlnJ2SYXVJTtGItwPDeJvEWS3WNjk4hEieSdPu6m4aN2xaKBIJyt6Ap4QF2Y5U
57qExTvVWfTW1bEWyTKfd67qhDfgiKKZ3qik3DXOvKMTI+dDRu2xnGHlVxMmF4ThUEhpEtHGEF6I
S6utSdl48DIisODn8qVLcGmFb1d+VRlEzlsFjzX4ZHoRzSvdJqyKipY3ZdE1sIq/PF/7VW55a7vF
KVl9PtP856//urINfH08cPvXxYcj0X/9dvZ4lvq/vmt3bx+OGPmnb3rgB3/e66+jvQ9J+Z/nfJ9k
+Z9OX3+HAvzXxq/4wVc06JHwPqTQULP7b/TgkUb9RQ4+dvjMDVIQn3gGvI59PEDKQJv6xA0eSk+U
8YzDCkGwrjBwkEdywI9AOIwRj+EUMLATBrzhkRzQIziGAroiQ8AqCM3+R+QAhviSGkCpkoBgRuF4
JYLKJU+AWH5JDSxt+jVkaSwqFaYTzdENyyacmxBDKhVrn1fgw86+mJxvEBKMYygpfDUsHEnnFNRt
qEzHMY4fuM+Xw8ZJU8M6BkbSlcGvr7sp1e2hidKOFxlE2qGA0KTZqS2XrjvXOrX8Yp1KTMFJJ21/
otuIumNSxsZtyehSsik9xxAi0arWQ1JOkNvC3N5hGeOy0LV0JrcQNO1WG76gd6mxiOy7zPXdMfKq
sQUlums3vB/noq7rkpx0deOV0F3cXUs5LHfRqEmfrx6pQtYo60XJ/fh2rHU1bqdErXEeZ9XkXugF
da+Y1nVZjFO3smOcsdAI6k1JDmbNkrc0Gla5i1JWLWDaPIHfBRfOycZnBJ6h1QrHAjK9UeeE4ohU
IlvqSedzvailwKtT/KQaR+ZMEbhxtYidS6ZDKJu5eekzVcaFlWO2a/AwXOoK44tYyrTKEZxFf9c0
6CLq58oX0Sqns075dls5NjLByMTfNm3jE0GtT+wLSD5sszUG3PcrT8hCNmEigzlFa4likTI96x2u
cP1uwi27nlFUblpIRcBxdk33Lu1Sd4HadHoPvkl5yKfrtCwgBsGD2kllXY75EjfvkfXNtEl6Cg9t
SFVpkUYxTvMQNTHeozqC645UWTFETUeF6lHNxbrISeZA6F6NZc3plrSGdHnJZNjILgmbdZgM6UVU
Z/3wQi3LOL7yTQpjlqzp3yFqq5z1y9LmxJOkFnLm67FWwZ7XEDuT49Q2ELETi9VWQ97UbpYHGoya
0KdiVj1VmzoyMdvNJHQu79c1QZ1YmrZ2u3WMzVrla7qS8sLpaJzuUuJmTI6zrIfsQCRyRd3xgobG
bkPihyYfeqX9iwbZ7h0aNfxYRwlgPyY9JEpBmVgB6+TK2gsYeun11pVlW28inpUOskNM6hc9GUK9
K5dm7to8nttK70IgsL4wbZC/nHsXyU5AOtwOUzHFMZleoH5o9eumiytzSmHZwypk9cO7hUV+IJA1
frqYrliN+zmLdV1UKIM7l+vMeV24OmWe5KaT6boCZSzpuBYqa+VwoHXJ2R+JjORSLLJhfttxCEvX
rq9g1tZqhNVM1Nq9G9XIyCbqp8aJZRrgqVvioVF2XXrZPkgDAihB798tdE7aomTKFrBTLC2mlAeg
BIvM2rwdE+gfDS6gneUzrl+PxsFWQd286DwZrNFveKhc/WJiSddcwYd6Gv9A38FvBA/1t43OgPkX
GrKGK5X0EXCaReul6BeS8tuYZZoX2BmHdqW37C74SH0wDmcvQ2w7+q5q04fMyuKwpRgf1zV220iu
6RuiE0ivJuqB6/WKn9sBo7N+MftKNqJHSswojvOqd7qIxyURGvOd8vxg4gESAFnqTmA2bFdJX5Ol
HvdUAlagXgjSG5mHceAvMmnNi56iKB+aVCHBVjWfkBqXb8Y1HdymjiPFL1ncXrWk+dDbcgrAHGa6
Qybgw7CObSZaNcD0K3JegTc2eZ8l06sWgyc0KrZ3cVNiUc+IXRrb7OtZuS2X9HrUmRJtWyXFsOI3
XWrvGwD6jPegnlQJ3kfz5HdL35UH3g7v29BcEDjmv4nDVBWojF5FOtNi8nwpsgdkMtCfQpT2x27J
ij6aX08q7LqAqq2vVJWnauJnoy8DrIdxN7hSABnBGxBxlGCDPedtC541TXkHpFeq80xXb9KGbFSy
rrmRcdhwm5ai1qp7iyUmeV2/aZPlJIWTUznC8nhY0x1DVX8cmCscq5PDkvVb48rTNU5TkSQQDCAt
PJHWm63Ea7NLSgMrhIQTEgw4sEG/hOg1Fc7CdpVJcxx34EL1mm7BTdHrlS9XxLBUDEj2H7gf9pQv
g1B2BWFq/KNbI5u79oE39UkQMWNW4HpK8yxzTsiB7AbFxJqlBYGUVcbkDj7udYiw2begq4jON8u7
sgbdMS8rgKWaEBIjarcdjk5jLa9IprcQ61fhskWLdXZhEWXa9EmxKF3V+bRWwxaNJL3sURZRQUJ/
lkh2LOs2Ox9Keom6ccqrBlZPmQ3X48gvka6ATHp1GjK6H9PWi6yW57EqwVXPWZPLRO9kt+gNqUFG
wHR5C65zyhGtty60/XxJPQSlqG7VIeqy93r08ySSoHSbJyNDq0DgCwXso+kyS2csMPiZDZ3MJXZr
pAsZUC9c8GHM53Rpb0AGBDcUdbyJim4G7qBWWhoBcmK/6ZiZdiNu6X5qmX69oHJqwEiZwiS7SSmR
MPk2W1YJu2D1oMPhQXVFFQ/1sSvn7qoNHN9kfSP/yKKuA2WUu6wGFtGdgpdYLpzvWmCcNH3L0xYf
J2vd3lSldyAPVctaDI2uw2bpYLZmJwvJab2XrC4b4TTpNOgacXrluyHSotITMIVyTaKNnzK7KSE2
nFWyNuAH5Qrsfx79u7kKeO9Qxf/oWNxvLBzYu6whU4SQUI/jls0LuxhwdoNobzapjBIiemVNvcNY
WgZsOAv4NAvQDUQcCRyzefiQmuDp2O06Ng5iCgPL5RpVFz2W84esV3GRWVv3uV0idU3Tbs3ruNQs
752tZTFg6pEAaThWm6QkbCw8K6tKxMgsADikb9cIVLDzRslpACEBhN9ti2p0KZswT0WEWnjoeCqj
QmofnTdrxSC96hzfDWNLhB9dddFE2O/KeOLvMzTW+xVN6Dita55nXJKN8yEURlba5GxuFgiBeu4E
yKw9uFnWQzaR0UveUQ9C67CSgvmo7s9wnKncVKAjCVv7bktd3b/q+2Xdx3B1zlMg2Qek5rjosK8h
wks53uKULjviNX7bd5gY8H7GgDqSzFUvWjNUe2l18tYPDES9ZgjxVo5R5kXTK/SGT9muz6gWqunD
vkxcc0ANmrVwEbgX60uaUxBvz7Du+bGMG/sKhOtrBYGn8H7ERqDR7+uha89VkqI8tGznwQXuqIzr
uACdBV85X8YbCKdt3pdtl6/9PO0yjMmlMonaJ+Ar96GP9UERa7YlJOng+RQVoDT7E95HbtcOJIPE
xoyH4ECXJqpmlyCBr5eDA42klT07CZR+mNFsDp158Ld9OpYDCJTObnTDbQaChsRnuh7QMQMJ/LwC
EacpokwrtJFl09z2qQfdQvuxPaTZ2J6vc7YdrCt3vHZtnVfr4GFrk1DzlyFykE1JBsofjtZQQGUg
er8YX71FzjsgJ1lnDhyTrNzzEWfF3JlUZFFj8tUxe+J5g/K5m6p7CJ8eJJUQph2fZncM9Qp3nML5
8pxMUyKahU6X4HoGJSDe0F2FugVy3MoN+xWPZjdG65DmnVeuCIRrUXs1H5emjrY6XsNrEK6jMa91
tOy1R/okSB22TTyRdxmQGnuf2JKhPA4sG05GtoaL2mfTGxAIk2TbNQykA5NE3SgWXoZX6dinZ8Rx
DKmLGV8Ce0SVWEEq3KESBLsqnUHm8GYAN70kq22FQX6+mhAexwdVtvrAGgRLWjdL/IfkmObeMVnn
aMkIKCaum7ZDZLDKxwllu66V6SDYnKbF2Dd13pNxed9Ncae3WV2NVe5YPF+wKUrJcS1T5fYsUDOJ
WUvLT/xKL01YKyrmOrNu50bHjytMmisoOyd5ZRpQSWsyH7eN0cLbVG8M17ddH3BfrAGPp9RmUZTD
UP1lNC/TsaZtKTJHzCZWoRU1qmUkjJzwdk18WedkBKduox5bEatFL/lQjjLZjJDZyIsK4Jdi6lia
LxoouaBxVQuS9I3axQOPixJW5p5weuNHu7xULJh6O03aU/iENg95EjpzNpVtdAjgqU+HaqjyYVRv
QEVVUPtq8UnarPR8VA4LB15zl6V9vB0HWp4l4MUv6NSC0JuqCGK+VK/p1Legpq3Vxi5xdTYCnS68
JsltOqzdNWXIn87OjJdRiepda9PXmpj+gBZSn1LatK/d3Pvt2s1qE5D0uyhp7b6MYye34IO6om6H
3ogGsU50aTyd1SGGEL1kyG6sUpDUr7Cah4fCVdLPL9dxZjvaIkgxlO0rV1Sm9MMJBfK4qZZ+LEiC
cScUBPvdHPfjAbUjCacIqlbbB2XjOG1ZqHPYMtG+byYL2hTU9eDzMqyDQRUkg13WWZWTwdI3zIMm
WbbAsbWEXTvQEEMQf6giTgTXojTwwHXA8kU5M7Zt4DNrZ6Zv+RtZLusHnUXciYDQetEgdwFk0Weg
nJd+k5kxyUEXhDpYDXWJfA7RkJ2UGtJCKFtZdJKmoKUjnSaAVqdyp9z6MjhNiwByWrYzU1S/YNyO
mYgSEL5zFDpwYJJmkgj4VFB1PJjJzrnj87qJex3yqTTqrrfrsmmGpNsulUrcdmqiKmzbnhGobND4
YUECpTyZ+MQj0QGNPI1Cyw+Lb0rRMzPmnYUtn0B5+D1bBvpqmZb12HjPaoEGX4pRDcmyQYuOYyGB
TChRuXSUG6gd1MUcE3lNZN2/o0YG0bqEvMRk6Dd0keUhTrk6bjtEYEF601wNk8dZzto5WfK1ttkH
Cq7oCiF+38gZou4oId+tYj+SHJDPqPAgF1wvMnVKxLojtw4FXpAAAQ7SAANcc65m4KKh7k6qNa4P
3qlxG7mqb0RtUrnpeyTzSGk1Qckq2C2MXOW1wk0Rh1KKxA2kiOjgoZBMm4OfHEie6xz2oILbRegM
csCDIUZdNWypz0Es7cUIYjjMeXrCAYzjUrt625NlxpuS1YMHhuMgPXCo1nfGG78dzaDI7QLa8o1p
ogbgXPh7+NMKUIylXbfTbWsPCCq7IGJnTmPh61otEIHldBlcyRthKt7Mh2HE9NXKp3jcd1C1uA4j
QJ1b8F6g96NICeDLDwI6pFAn9dIjs11NyFAx1KrexX3Vq3wJtbrUMZCeTVnH7A+DpRlyUGWaqojX
zkstFh3Mnsf1irfw1yT4+6lLp/60ptPK83RZZ3KofNXemHbpb1DUrK9nNKw11KmjzMHmgWxUoK6K
3NmUtIvMoYjQJCd1vUzbRqfVdcU6SHkgcqJ17yDP/AApmYflyavYikhF6iz2SA4FobCxZtLgd6A/
ISkCneQJV6S87ht+BVEbQbyYvL2bBo6qvGuznsJ6WvxNnWTx8VS1QLjLjwoWNSP83KCuvYVoMFaH
KYr4JZyTGLsCfKR7repBg0ZVEQ2CPYgq+xXOE7g8qG48jtIVjgBgNF2pEPGNaqiDrDHD1fXQpeZY
G9xgqHNSeRM6C9IBjUoMzKgcI1ATZqhSm8NA0vZ6ZHFDt9WKQT+LAgfuXy9wrGGDufdBZIGYqphV
Ct97cOX/h71za44bx7L1Hzqs4AUgwVeSedfdkiX5hWGXbF4BEgRIAPz1s2hXz9iqaXd0TMSc83Be
FNVqK5nJC7D3Wt/aCSGiJtCpNA+aT7Blsa1M8wCtoU4F1CbGa7ht4USDEYteV8lcCup9wV+j1KcL
Coyg68dXXXvlRaixNGgY2m7sdujV8CKgEnB8r5L+su/HBEZi6VS/I4qTJxaoNcd+hH+GJzHCzZsu
K56ciLd826fw+/a7skQ3dQR+YHRirDpXlahclrYwVE9NSX3eZ52ZsEdncclnf4T3PgfrsVeh7Zoc
4t843PKqxckIg3b1XVav8covfboY2PGj2xy4KBm9dZ/wofOywfJK3cUrzKzcpXZ8FYTiXMH8w0sY
VuJn0PKQX6BK+8NTFAoVMjS5Uf80BQ6Xf9Ij00ddz9h7vLZ3eIPWyKi7VjQN5RcuEogsvISG+pdY
A4UKJynULcSemU9Nf1W3XkMLIZNy2KU8Mu3RN55vc/ALrb23pRxfPRrhBULa4jT9UG+iEVXyxfNq
qvZG+bgG8Vjhw8WRxb9JBxjmO0WrID44ukqIWmZKcaLmbsJH0vCN8RPXCdrqOIrh1gt8XH9IaQG/
yEly9donELezaizX4ckP597eY5Gs2oPyU9Jde2TCTVmjPe+uubOkpbmD59TdBFh6+NUyd/Mzyn2l
P4rYltNToPx13BuY9ts2VpX6MPskgbHGRrwaVyveKNgJ2t+k3z8qwvdzfILQ58lccO1ybORK3LST
woqy4D3YC7P1kEK5iiDMATIqSW68Ucy7Jh7wEW1P8PbDcAa2YcapwpgAOmCnIPzKi53OpsmSj41l
IXpT1h45DKNOJCt/JOVi4uz/+GEtIKgRmg26pEkmfFeu2OJaNd4SI4LhxAZFX39vD2w00s+0EoCn
kACJwoMexngOMfjhZ2+gNVWY+k2EuzaM5K2wURNkmi+xzVI/mZp9FMxc578/Zvi3g+JvEc+KaYDy
D7nTd4YESmigWSiZsjjxxlfoc4ufl7gbvk5o6opwXumZOCVlxhZPVOh2hOftHaSVTJtO3veGt2Oe
Lj7dtaGYM2F9vneRpJ+kYRowQG3QEMt1xBbvdCQE2hXNnkjsLR8SGdT7NJDBWQ9eMBVp3E48+/3n
e0+A4blMWRQTxpgfgkd7d07hz44Btg+XofNtcG8P06mqO1moiNq7yRBzHSVG5O1QyR8jeX5M5Plv
zJ6/n9gAmWoMioCIEG1m069XU+JRWxrh1mxpQ5STXR+foAvXX2s6om1I4TG1/+JabrH4X2+gFKUq
SxOgq3EUALr79ZCTaNS8cIhHE+/Lm5UsQmbUS8+2XemYyTJlV7yTya1Hl/Es2JRmUOhVlfszU97e
04MJsrqOgMb9/iK8M71wPyPCzxK4evADWZi8OxVCTmEnsaFnfRnaO8a5vWvrCUXi5LeoDX5/sO2K
/vIU4WDETyBgMthreJ5+PQmpK+NhUMGcLSlHS1X3YzTnqa3I6ffHef+hgjCBk5YEUEHBOeG0/3oc
t6xti2dqwMOpoKf7UIj63TTUy5xDwMDe8PvDvb+RcbgQ91EYwQOF0p9ufuZPKKNwQSOwHg3Z+H3j
aWwDd8E5SD8HVnZY9HvlNukJGwOk4xU1VvH7NxCQv70F3FOwbUNCYZrGP/7/n95CY8LGdnB+MlT1
cn6uVb96u5YQHcNj9Kpb1ByA4DxVjfADatW9lms/eFB25AwZL5l8SIJ+BZ1Ewza8URVIn6wUCRt3
OgRHk0Wsbdq81BEBD2HLBdKaxvqRy8o06CzWcD3aqDUJ2uAagFOJJbrPnD+E/nGsRq8uQPxh7f9h
vNBFY6OFU7DVoCSCiRRqLoAqoLoF8eRZ9YlVjjQXgUI2vIHVEI+F18fOHade+/quNxYXMVU2GJ7Q
UWBDhTcD/0+2FpuuXny8MBM+zjwIE8H31m+2rdeU+Dks3tDtuqGkF5lEyX2VOvxWUiCq2QTgbM4I
VrzgYHy67cRtjWogXDjePBDa5qAjjUuJda36XI12LPdNG7AznxTkX6ITsDKsS7/5UY0NHOe4QQ1Q
wkc4zzouy2eRlj0qk7quP66TXu8Tz2lspiHBW6B9Cd8phN7eXzXTiA29TxYUIZqBoQCv5dz8lfYE
VfSQ1rP3wbZRqU9uWLDdq5mmkCTGqA2KYWUN3w8Rw+tEDfSjXbhK4TKSoqTK3VSjiuoihhMFdaY5
eLbFuSxh16xHgISePmlusUFzkBhw7L7XI1R2aXO2A/Hsvok0BFQlrPWPOjA+v9jE8DjTjYRoPadu
lLvl+yvMDcFBZjgwbTEoI5PMVk2THuHefT8JCT50AqN7wk0z4M2uqPFBnfGlVnfapuOrWlsNd2a0
JfRlk+4bgMvPYTThrml9uBnOM/Km1FrwXTl2JXx7j30uO3utWgEvIRatuwligraxV63zzj+qNGva
ZcCFXUjmyYUXBHrmt2DowntXdQHJKgZmuSi5WPsz2ibxr7a9d3RDGMRYKlBCYbxdQuM4AHrx82qR
xl0HcEyEwA4b1PQVXMN7fEasU4yUgDMDWd+0bMYl+P0i8X7xDeIEUxD8BMcPUU68ryZCg/6wZAaO
dp9ifa88CMrFgO727vfHeb+5BgiXARPHzwiHRHrz188Hw6lOQ2iG4BhZe4kClPl4eDdftxfT61I1
S/Avlr9tOf95WwGtAOEswIEZxtWA4vj1iNBvyaJb0KQk8pKPdRrwr60fTfJYtynlWSgStMr9iiTD
pVyD4UXjMfz2+w/9tx0nBUwTI9BFQMgABXiHrBg8RZZ3sFzXuklvrSvNWFQ2+poCKox2vz/W324g
HAtcP0KxARAMhGB//bj1XAkykWTN7Dp0XygtwZaSuscv0gXoXjIx+/aDafj3jxvHKBFIhEh6+L3E
+WmPWVMXeoLHMMEMs3eDQ3ME2S4BlhcAJomoe+OVw531+6PigXx3eZEUIOCQkBaIUDKS6P3lrQcR
qzIwKEl0f+v7Sp0d8ach61wvxl1IYH83SWe/UaDXb9TTS5+HLVOfVR01eucxJ99CIIDhDpAIvXSw
81wxlikod75ETyPAtKvUQmrMGjAOH1OYwJ95E/oArEvG0P1CasMOuDioik0zmiKslgWzI9nGyjSp
PSNxSYciNKn7HNFFydxrPdleYdGE3yPj4YvRpScPaxDaE6AIwe5skGAXcc1UNS9DyrjWeU0k8rVZ
7CU8OiTf294Z+7WXj3C1OFwWnpQnDYFq/pqGGquDKtk6ns2wkgTeFgDGI0gXLKY1afWcTbPXDLCI
t/Y9nUb8XnzXfLwI5f41RwvO7sji8ApVPzbixtdD+dAlVQA3dTXa5+c5Llu2U0yPwHZmztGKhorj
NUU9hNjP0vWuUtEKnoMRUCLriCP1MPuu5TJxtm9WgvVFmNa7VfDlP9jv+gxw3DXrYaC+tVpswleT
+reKco0PAj4GArDD3p22zB5o14PvjASAmkAs3/o+ogI4yFJhP3bMV7lKsA5dKdpCPqYd0cU4jTO4
2VE4yI0eLZ+bWogEPPecHu1aRS9qbMxHyrDhF8yL6Xj2hohexFSRKnd1y5qdSJk6TO12a2tgcEe4
xizOG1D7UCFaoknOrFmmi+pWUGGjoZcfSzVoapxiH35hd/VDq2lJI9TrCIISlypl2KpHxA3W449/
D1uGVRe/wUSCq0ZPjFwlUBJfLB2iImFIExy1W9O46HrlvXowSx4J+BaIOsQv10/gUbqLCLyBQ5j0
JCRsVJ8H6lK6Ny41et+ntuS5v85zed0KqMH7iWsld6AvOL9ujHJL3luEVgsKssbLwfvhZv7BnayT
w1sWQlfjIeYM8nHvsKNBix7BbU94RjjssO3itlMTrYgCTEN6GZy1h98/+X9/7hEG9DGZBAQgiNb3
XZoACJdq28qsSiF+ZNARO+9+0OMqvnw/0F+Zrr/6wR/ppJ8Zzp+Rzv8RQfp/Dw79JbL4MxyKEPhP
J/tv2bF3E3S/x822v/iLDiV/4B5LQnRrYYygFhbcv4JjGKEYwJmFBgJrAlcHtcs/4NDwD0xdRDQM
8xdBBkKw+E84lGAaEHQM/BY7bIL0efzvJMdiH6/063YfY0YHxtlQFoFS8d+3rAaL8uAlmmSlJvLU
xcPD2iYXojmSQZrcIfCFUpGr6ADVyRRDMtlTogVCTEMHW4SjRn503ozbagM6pKj0EUXKfJiruIKk
COsagcj5ILlmeb+oL3XEu2yIY5W5NYLN1Q6AvlBt7FgwkV2XtvJgWJVmDJGtYjbDqxqSNGcrCCXW
W3+XhMDbeHe9BdFc6vkHVCllUbH4ppztqV3xp/PUvjWNGW+gzh9WoZqTQkOzXxO+nvWkkjwewocg
nsQBlJN/SsYI3nWiQPZ1QM2AlraFN9zzNThB0je5rSwAozVOsqbzdN6s249RX3OZZhOJiwg2lJdQ
uGvPUonu4PHpIjSIxXLZLyN9KMvRoJ7nKp9pcBdwLwttFRatVFM2ErUcPF1r1OVeUDC/f6zRe50s
I1/9aNz7tj4AIH2yDEV26C1Vto5c5BUvq2IZ/E96WevMtCD/aDh/SCH95PBdqx3ErXsNtDynCAbc
+YpCnyrjrV9392A5h31tYXixESZAyRy9HpZ6/NjVsyzIaDw4c/WbI/GnqU2vl74TDP4fnZB7qjW/
lEu37lzXPNIILG9AkA3Rc9cXyvIP86q6olzcRVg3ZI0frJngJsqamgDiG0Z2u4hG3lalRFBIRwDQ
UOu9uspbT6acurzzTXCQ9fqmRJVexdT7ahb3NZrT3A3g8JkKcd8ky109aqAB4KsPYhlauJehPgCV
fw5t2J3pxL+tA4WTak2DdJY37ARtH0fGrtC8/1nT5lsILoiG4kXHGqBFc4wdPYcpmFHr05ue+pc+
am6mxd3NRiok8qyPOGW9Q6uZW1u+4Wp6uZeyeteWXvQRmqWHzF1yHvGw4F3STh6CBWAZkEv9taFu
eQA6wW7GoV33GIxDsO63Ny1fUMUHzjt0ZhMcZerdCR3jChqlTnAhZOb6i+96fqyVyqP2MxKPjDTn
Kqo/9TWc33Fh6rRweoyn5WYa2c3CJC/sEH/uQ2puINMnBwsHHNCEWLEHdzxmQeaC7iYBx9XNeBzG
6CqY18zQAdzdHE9xFjgZ3NaxqnsgqeEZPekXGLf10a0u+XMw2GHDRRjs+FN/VwImlNlKxqrCpQOR
YNqmOQ/4OPmEi/sxpd7nzuv84xZxzJqYtHu2+hJhM8ABI0IikAh8yEqoTNCWwyVpo/nkt903HS71
ZaTrLsYtdBR0eVQ1SglS6Te/C+ytHCKAX+GEU0TEa9vKCbCeB6DgzInbwiqvqwXL4lbfHqaY2ZtJ
qXVfRhLc56yGgkfxnxb9aggcTasHDQVtB1yqvgn9ElWjTb1D75ZrM9e3QrB7hUEI2RBpeL81SjSy
1sO+pCa8qyJvQIs7ygJtkc6Z9l6HAV3nELRpZvA2hmmQhR8B6MRjZgqiKoRxIpQenbAxVrShzXyE
BOF3zTcMDeVNWqPXdh74V8yQn/NlqWesF/hTeHDf2qjSxRIZsV9IveQgDV7K1MAc6pcByAe0zini
3oEEDE+4X9+lARy6Pnpmk/GLZIlAUafXPkNSbh57qBqLNDeaJN1xnA2YInjOx3IJnhsfcUjT0P3a
+NvSVyFDRdiDj1Z7B0HsA2orixCMLRFBAtJi56jdK9sBMAslgrV2+FqjDEEPo+xpqfwYxoTRBWKS
XVZHEQiGdrj44+T20itfQc22O0ixUIq79Y2t5il0tM8r5bpcBUlVlOmUHFkNaND4eOfwF/O0FsNZ
etE9oSN2E5LOh5K0cu9I6edKBuG+HKIq56596IjRt3B/ERMkfncvaApxfKSPTJOLZCGuUlOe+2pw
ed3cGnao0ZnsISBdYFF/tSUBO8fEBWoMsqiT/w04kX72JIuQ5xvN12FCUV9q5HtEIr4EJQuKHvDa
kKNNJ0+TZ6KTM2GVo+LtVa7ZEgBZB6OQJe3IDrqLcAul4k9R0/g59sDDQooBIDwRhcd4FcfAi199
FK0QIttHkYT0klgARTUI6sPoogHsAFKN4coiRATGuOhpBBh3XI4aYc2DIxaszCzPo6zuOKzx8wRg
dqZjuOs9c1dTcPaOGVfUziRHyEUix6UPCpx6tUevM+cobCf4cFnHFgZnuzqoYZIfOLGIpNbY1nja
rtdVYJGMjLt92Yr2SEIOli0d6/sKqtlJYfBtbrr6NvYCe+xwgxxBNIGDmlZ2+X4XNt10DeoPOcvG
N3kQS/5gu/gljaTJKNpv3GlLCM/XPoXIOZchkql/3SGsOc1d6m5cyT92DXnAm4NnP4cPEEjqAqre
jV1R6WrbwJEm4wmeFkKVij+rzsBfDCQ6TuolL3grCxZn0n0MusmDCFjuQ+ZHhSLl5zTFNl0OBO5G
CcbNR7NVxOnq3xptoP8hwvs419Q7+wMDaZiYqYg40NiwWh9MikCzCTTL+mTmEHAQw0zmTl8Flf+p
Tu2y99nGe7gefgExX5zCTaax9z7UC3btltRJ0Q1QlMlSPdcCGK5PUEn0Q/dpZrH3AKF8vq2MV9QU
FLEdgrxCNi+fqwnJVrC8euKf2mTkKLf6rAZH8IgM9ZAHvp0PDVzynTTdfaINuGReYe4CF1eraG6r
tkKsnGGJL72Pi8XiBK8MmndbBcj5ufDQlt1HqgBDAhIRSNktw6XpgnhPFjPvEaawVya08ghUOzoz
5On25Sjkud1kylUteF5ntRxL0BfFWqdIGDfDtK9Sv8soJLWd46THTVt+5pDNDwrR2WydQY/2YHHu
Brl4RWTS+thxbERGj3ll4cPGpJx3fRS+9A6YCmn6R93NyNiHeE5cN7wufrceqkXbG0920cFDBDMb
ffqpqQeJpMfGNQoUYdo38RnL2VAMmEIEOqUbH12ov9hUYbv9322Tfum3/t8L2v3TXgq4GDTOfz6I
4+fvsPivtN2Pv/qroYrxhQEwhtIQXSykM4K+6a+Oiv4RRdvY2gS4Gu4vtFr/aKi2WV3b1z6g/6KQ
NrfvFPhH2i5FrwVXKw18eKcY0Z3+Ww0V9f/WUKUwQVO4kwlD4/jeLoPsjIZnAZo4g0vLky0A7ntz
/wCUyB4bPwLnugXFkTFlEEgW/0hAiR7gJhs0QsH0od1C5q21ErFYOAoY66GOU9nrMwSc6IR68xma
mjh3o2vydgTeqpL1swgpMJQeyXasNU2RbmF3NEXHpKEfAdACpZy9eWe2aHy8heSV6dG88bHZ99hC
coTMwp3cYvUKbNYJXOEXZpv0RZqEX1Pg0/t4C+RP45DsSyKRbpXC7koxvaB2W0DLM+RXLUL9XPuY
PDFPC5hvRP6dJvHOyNnsUT2aot5GA5i+FZnYxgUwrhZAahgh4G/DBDCoYcq7aamxAfb2Mm5DB5Rq
21OyDSIAPKayYBtOsPgYU1BjXgHIrfLoIyulihnVz7OYKIORhZr8TBtyy9bKP5VUE/RaGE8RWyRs
ctB53cM0h9gxfXyw62SKV4cgcDI8uz5WuamTUwopTZfTCyjPWo0AJMVdhQizmsgllssHv9GAeyJ1
DtcS2KukO9BTD24dTqLFYBQUtx/LaD0scgUaD4LSIJzP5yjGFAcQvmGLVHFMGYJUQXdGE/ASeirM
B9EgeIHUXhaTSmbD0DBAlOYQA+tHcC8u4OzQHDX28IUp84Ic3BvTuGWAOXmHEbfHgTSluZ3retMp
U7Lv3EIf4nJmhevWZ83KS4RkmJsi9H2WhOC36IOK+ke2oL9GMCOSRVl3iBPN7CjHcctpiYPCzItL
3IQhaCfxtrbN0fV+fOapwBopfUz5gH3ZIk9JqwI8X5JVHfIm1NHMb1ROwv4RwaPrEuRzJjWufVeV
18DjN++K3rWIMmDwBrsoSs6z7ePd0Is/2SAOJK2aHKTtW7hMp9DNR+ill8ZFX5nzXqOVnLdy2TZh
f3FDN+UM3/C0gdIHT62fwSiCpZa9gPBaXVdteD0k5GwQRM96Iwq/XTxI38ODn0QFIx7wX4NyPA6n
L2Kr3KvAO7AufjWt+JzW/adOy6uhTj+y0nymzUKuMbujA2HIr4YhueFhx7NGpwHyBsGz7zdfGRuv
AtieIu36Pau4rBH2YAidOdlcVRIbV4eYV+lAsc7MuR0Zw+jgt2MF47hJMNCjjhmnKAMUXhj3L6Z9
8BThrHKFqOD7pwixh11Dkj5vkvjOmdQc5s7Cj/S99QJ9HYHMacnRnFQQv0l41wiGmBwB155Va9IX
htjP3KtUhoToG2MOCXwPaGxp+SuoJZl3sIRyBxnxhHBMlKOifpJRSLJgbPWAJgYnt+4SA1Yt0fRb
5CNhOVHiQ6Uo0/uO10HezYCRMg2LHFNjqiMnUE6Sfsno2pq8W7koVLlx/iHWItmASpUU+gVod3QT
MoTHDznGxrCWfdC40XKF1A5iOxjhgTB+i26rw4LjzNJfZGCawklTneAgPMFPqHZkIQh7eagZZB88
w/aLn1VPr+Z5Buxb82ycJnpCSDhEXVa+NpJ8jeL10fbS7ifJilLDMe3WjJXNnewxnIZqfL5h4yfH
pCHZGHqPQxc/r7Q6QIC6VR27Aau388t5z0ycI6hyPYn0NawSWJFlC33bVV9YIl97OBc7zSGyrB7b
ecs8FrosP0Wp+FQu5LJEWHADjxRLsIKbTqnNlh7zTQjnIOQbKVErzUNdYLhIvaek628ROAq3isbL
uAoxtINM0QuryTXhco8ZL12RAkW7cqAKijXtED0ZJ3iVQwfJYe6Gh7Rxc66qdb3prAQgHZaK5BU6
jRutIchbzN3BWajSYoEZxXk7YyWjGA0xTkUwo9Za1F0iJHp9zHTJWINpC4qnKJYG9cVHElZbG16D
+gSN6ejH0WsqhEm9ZWdofw+PwuQMhgqUaGtO5Vi9uRSDSADlxfcBUIR8CYx3ieP+FdLNcqxUg2IN
oAZyG2io+2bYLxMmOJAaFkG0YmRRYq4hIclDKt0DlvoHm+CBUEZ9qGkV566kj4gc3rrWgLdWCo6t
4IdQ00cQHed6VuqwVGhSpt6fD6guLpp4ILbT8egJ91x7g3/LePwwbUmCtQWEyrR8mJUdiqZcbhLZ
+XlX4g6dvejTyLuxKN3Un3A1cwX776mFhX1MkhW2+dI0O1cSm4EuRyItrT6vzEVFj4Yj0+PSnygi
KHC+opcVWGzermBKFjceKEcsXs3VW+xGJLoMTjms2CuhvBoSgnqBIoLoUoS9Y1VoyplOXabZ8LzW
5pNfIweCIUe2QNh4v4p4PhmsQhAsr2GE3TcBO1qszhgb0xbL1PVZVIogx+Sjr80yIDQ/i49VzJ6W
id6vvWtvI4qYZ9NOJzU4MN5IcN/opHtA4B3hxWATIuly43lWfmgaqJxT5X/bBEyKwOW9itLroGve
aIQ9jSxLj0ux8kII96dsKfKySYwBTCFBtx/lSyQPGKPyAUOb6mPb4+1JH6iwV9r2FkE0xMfC8cuC
HhPFThNB2xqxSCXjdAGd92ctVnlSPnTDPkGorUug43rxOOSUQMJDihsphm2PEUGHr+5z9FGn8Nvm
llVZEuOs1uW4QGYO97zaNoc44Xsq4weFxBzcHUSjh7A0iKfYA8K3BcZKmQOsHQwbQngWE05A7sTM
wUxdh6u69Ju7mK3sbKsKd0kZwbMLHdSKzjT9OU7Uvqbor5C7ArGvKwxB80yP5LuvH9tpeLai/5PE
2/JdURDOWyIjTA8hXw5+ZA5a4pJVNsy8MHwom/Aq8tvPw+I/r2mwRY5UYVLo0r2uinCYPoomxoOo
H21HP6HrUWchSQNbEb1xI74YUC8LGNJs7l0eNHos8MWCj2r9EMgLkGJxQElwHTFkKKR86g10Rd14
CvE3W174Nv0nQueVjSv+VdxH4sO6TQkSjXkiGBWEBxKyPLiBncVIIXydoTiWo3ppMWyo3KYO8fAJ
GaYVab822kHPineYi5BmdptWNNEuvtiOI7GwcJ2h4FV5gvFGWFAx6GjdZh6RmJgnhJge57nHSrFN
Rpq3GUmY9qN2BGOTGl29BXD+0E8wTFTBZCWEDtNs3aYtTd6W2twmMLUYxZSa5K7aZjOlGNLUbNOa
NDht9KT17f9vAf/5d1r+VzNHwRP+rgV8/wVv3w2173/zVwNI/4B+iJnMGJ0doJYN4HX+p6WWULhZ
Pr7pigFvYD9ZasEf1Kew4WLgOvDPfp63kv6B7g9/QPCawE3gtv1j0Mwvdic0kL/+98/DGP8GGm9I
Ekbbw0L2kclNYnzWn5Ek59eTw56EgSuSP0UbWsEw9yDzNXtMl35vqwm7uyIB6OMY40V0m7Vtea9M
tEkjBGRjxb8OPnvApwRe4T+WocRsognBzWR6GWj9zZWAsMBkmKzt1TMCClHW6+bLT6f8v/kY3w3h
XzggfAzAIggoYoQs2sd32OfgWZ5gWAiqhol1BVL/YCsSgZiHZzFhzOw6SlWG0RDdbqkjyG3RfD2F
ospr6d2XvPsWNQAQ1ptmBiyN52ub5ZeyrB7xXwld96mpMbCQdAUW/Pul9fYYvfkqY7R2VNYzqtv6
IiC0I6KrvqmVv3ljZC7zjEdWJPJlQAwChgIyhCW5IlR8ixIdYn4aQX+Z0segw3+UDkA54pHIiHj+
Xk3pY4hEFb7NDDPmJiibfo9kc6CiD56A/dnL1mRlhUqeJypbBLn/F+cTt947o3Ujxhi8XPjAmBj6
7nzOw0gY4jOwHNCtZaO98YP2Q2CRWPc2wmTVlxm6b7YYcUcNGstkPSLLAbk+uGf92mfhira9D+7j
ZS44lipfmJvV+yxDkQVl1kQY9Naj0eMhYr3hjjWYitNWrz0GRlUAsGEJPKWcYL6YPUKXPJULBl5h
os6jJ7EhVlFVrP0CdxVB5FEEp74RHygrP4PEuDOieoOwfKx8cqiNdx7W6ohZOgVavwty+rvfn6ft
6fj1tgPVHQZJArQuwFfebKfxZy7KYNRiJWqEwuMG01x4jKSmubZ468skbofSXv3+eGAg/q7YYB8D
DsXwJZQw2+m7B9YfYieR44Hxo9jeK+X9GsVoP8xOOn4rUAzydVnPHvxAFNvbDLr0MDH0BEuASQtt
Km/WgFzPwba7i+hVeuRez7i/KGZwhLPEbNGwSw8ocL5o3IOxN+IUW+SttmhPcoeRGQzlN4wgVKz2
PPRVX4SphqQhUWdUzfii0HXtwg6PHU1QBpXw/h7DLkAQfqsWwPNHebNVEA0GPHSQTs5zK+WeC1he
W6AdIw9wiHOz1SHzKK8cISMGgcKgGbZqRTWYQeKEZw4RSpkIJQ1G40C0IHgfGMNQ53pmD6g7xb5U
eJKJivYpX5ZCEACqequYLJJEG/L7OGzV1PfefeVLk6f4fd6284AiDPUX/16JLWuaN1t11qFMC7d6
rZsxC63cajizVXPIMXzpt/quAgV4C20YHeVW/flbHeg0ZmiiMExRIGoUik3t9TnSn9C4UUSOggBA
ta6HYIIKM0SpiRjINVzN7r5DEapQjGJYQIDxa05+iFGoYi7ImFULatcZRazaqlkOLaTo2jK+MWH8
4G81b6uTe7TlTzGKYdCuQzGiPCZbnWy2illttXNqZdY05REzdB3Um+Sq4WGIqYPkEm7FN6YoIY7t
3KcZdXlX1cD+tlI9mh4niRD0f1B3ZjuuI1mW/ZX+ASZI4/wqapZcPo8vxB05j0Yjafz6XoxIdGVH
Vic6UUCj6yWRgYjr110uGe3ss/fayNA/Q27yzXqlZ/y7BlxA4eVw7dOkIDPci6CTfBBeabkD5MqC
IXY/vHVcUOvgUK0jhLkOEwRdv3kzGWkzyNldrSNHsA4fvO7eMbDz4NWcuQtaS4n9rW2ZNkgxruNL
sA4yXa5u4zrahMw45jrsyHXskbnzlK2DEHuy94nJSK0jEu55DiSGpmkdn7J1kJowgBGTuWBOrQ62
HtnWcy2sJ+PeK4MXchjEfJP6U68DWsGkRpzsSRdVfxiY4cxcxVtnHesm5jvHbBq2iulXt45+U8nt
uljHQd024KgYEMU6Kopk8h7ndXwkDfeTpcp04tYGMQbLQ8Qb81GuY2cZ1Al6G+njdSSV63DKOIsF
W37v17GVOCGfBpOX3LBqfbbdNkTTk1t4Ita2Xqff3Kg2wVyF29BBTHUnp79MtoBkYc0EvWTMCC1V
uNxYCpMHJTz9ROwuf20MJTbmOn9zz0SsqxrEs9HIfvCy+D+0WUWdbi59zWRSLsLZdjPLUBbNvAma
EMdLpWXUEbGIkiTVUZB0+pQUwQ+rBzsofDKKuNSHN1HhCXd0Zh6bpW9vJnifYxJDdfFqmLQt1Ofu
Dnc3x9OCLNxlxQS9sBvOum9AgRjs66reflPS9K+icGLu3PF+tubffWyhgbJNEqyDDmpmdSuUhrHT
8jSysu/JZMbbqrb2ZteeJCwS0L64fnA03a2GgpOTe08NGNSNWbnuc4PlkA1+fMLhFiCsynpHXCYa
Y9SYuCi7Q5Ha5ZGbdh+FzVvQEwdODb5Ty3nSZK+4EYTsmKYWrA2ru61nowc3ZlKsKyfjMzGZij1H
jCdd8aufelHuvCZ/6lYlTJd5QzCuBj8ilgcZs0JFcV4fhnWwYwEqEW3l9wb2CXGl1ue8Ku80iexd
VRnyOMmOzb1VDNFggk2Z85a8ICtGdMeliMrYhSjr/UrKkunesOJDgy0Dbw06o8j4lkFrWwfpzXAd
VF3jOYRFUKjipQwam3vG+DrPCifg4Nl30gIa3YktavRRCCMCy7xtu9nZSHeZdm6HggrOpcMyUOVH
bevfAT6VS5CA6BXuCGLGcbJbJ9zmSeCkwYQ5AjYzShRS4bCh5DvyaGs/anLAXOGkcfpDa9bEbfba
5/VrPY4ReB31zjDa64wjcRNCVuZTYYAkCtJsZzrIZlNpIoqzIYTWZRNm8ZttKZbilCUuiqGJ1cYa
3I03YJrIFHvCLlDYg0SLo8fvvxdG1d70UL+BpTZIz6vsGssyqmr1E5n3tSv7uwBLJrvGFouDWYlb
4S7oeK6Xnfi4LZE0VldAw5qDjcWKA43f9MTvPEswnlYzP+7ksu5zgKQxng96X6nxOFnJvXRaa9e5
+TYrXX4vGqmM8TBNeFJwdhHQMU9wizNi/np6DSoOKzXMmqcF8nLSuMtT3ZLSRFXdVkN7hvcheZeY
HRvfnMyEbbOIrXZ427LLH8TfGk0h6rsYxqBM0HwtH5jxind26+kY1NxJTcWTy6n7x5bvYMMtCXC5
BFxqwIxbFv1Wqbhl0ePsOHmuQSJ+YHTJo8HFXFKVA9wp3+qv1ujdUt9/EIKRw2/10yK9HEDAiAvC
WjpCJPabCJf9ZPN6FtLdZfhzNrHLj+x18nuQoUcTe3wuNO9612D7O6DXof7NRZT0HeQUXoTVvPOl
kXw3np6WyEcFiGbPivdx14xbU9rtnV4mJFpOTpLFWArYze4SbaNC4JawDq3qv+oMeTEjfj2Zr6Pv
XwHy2MFeq/bDVHzIQxb+lUTwVILAVzLc282ED2RdbUCXdWTfXtBOsMTk76FqLvgCX7zBWJCEEnks
DeL5ttRz5PiNiZaOegxwet/mtRmNNctgXM72hhXXEbtOFxF34ldutKhWOgEklvDhxVsYNa0R8HHj
LZW18pDo5oRJ4V6awTHVwHII1cDvFuUWN3q1GXTLJ1L36+p+/drgV8C4s/RvOcFj6Cx7L+Al03n1
GdTBMSC9Ae+kPoBwriPtM2dwPC1R0CAyNY75Mljlg2ggV89j3j6CM5vJzMhmn2Xio/VBRk1aye2o
XXkuevsJW2MIo8CBH4k2Nl0aezovECuCHKdVhLrU7mDamft8yTT2IBgbBK35reThSysm9n9psp8G
LpfjWJvbwsHBMNnIk5Zshq1PwI+pIW0jw5nfXeLAea92qq6MXRzOmtUj+YzJ79zbDL4K7QzgHfkX
lRDGR1Miw84dDh5YeKgnWZyruVt2lePeCvEwluEPvQaJgOSLXTGzLYT2fD8GKIK69E+WId/jjPXM
oPAySZKNet8u4uqM1nEcCaZgiGlJccmC959jPGSyjUybcz4GAD2FI9AgBV7EHm69Xe+t2Dm6S/Y1
Ddk9RrZo9OoLztFngd1mcawdeEyy6AD8qwMo5gafR+3sbZgsByI+X3nDb3aC0oHufAPCtGWKOLqg
bkAIfIVJgiZofSyWMi/eNN0lVcM7aHkyIJuKhMNQB7dhMg9snreVrKM2bHgzk1Nt/BewFdepJ5Oa
+mdHQQ5Pmh8Lm4fIT70jB2jkut2mcLv3HI6RayzWBrYW4Lf+Zz4Fv2Tpv06Td3Ry5+bCPfHwranY
+l1L89Uu8q3WKFbTU1wNn7OKT2Gf/JRW8jijdzO0+5uqrdLdHABgzx8Gu7gndLHXcr1Rz7tkxP4+
e3uRVl9mxUa6h5hhsYMh2NrOCr2z4Cyw7qFMXpcl/Sl4Kjqt+1gV/sEwh70nD2WX7m22OYnlnwgH
QI8T17HDuzF4xwkHl6m9QzyoT9fuH8FHXG3C2Ctn2rJR2vJ69PZTkKbbbJR6CxjJP/je8tXr4qnK
dLojPn1EUUgZXkCHlLAbdp6SXjS65XlGzN+ayaB3E8kaLt5KRCS6X4YsOFUgKVH1uKQW0xz/7jIO
QsWSgdhY0+6hhAR4PZk6yZ2YH55oP7TFu3TpwDBwa7oDS3Mw8f+yXnMqkH3pW4sJGHANX2ZqeJoj
z4bbKUkeAsCzkVmwjR4baOGA7ru8ilimPlHAEc3SvqqwOI/ZsDVIxm36xD/5Djgylf2eK+IxZd98
+tP0ULf8g5jmiyOcfWlml5JnVDLXaKCQCKbJxLbW33oT/zVT4vtk9PYmVd5t0MbN9uR72bFL0EvN
jXX4oKuDt/LCXyX6YMvym306DF4+Xh7PY35G9rCPhnLyjZsmwR/+zFbiU6XN89KvL5UHw/DodRgt
05RTUgVJeq/IPbwZI5h325iLM0jYGYip/LA0X7ldwlttpL/t3pxvwE9423VBeum68jd+LLHDP8qq
opcK1g7/matm9Gpndn5KVS93Kiwx9pgr/Q9X9yygZjbZ77zkCtD47R3gyWtB6i9qs2rCSt0Z7cvY
rn7opOM5DR1heG9JX3DpWMzvhaO0JPfpt+OOxbv3lrU+Pk18uegKHFJzH84H1TpZJKa25dDgo26r
4nu7pv7h/p4hmhbMnNO07w1Q+mwIcBDUnn3CRWWgLq1Ao36EQpnzJ72xA6q/sJIYBhsdfs4ADkDj
M1Qh2IFa9a7Bnxnl1rIHjYEx1X8bFmh4iYXVeym2Cjssa/zahDY7W5FS2ZNrh11EfwtEIAL+/P1O
usfb9zi5I+g+dTa1PGVB5XOQeUC0UhcoEehPvAH1ChhnxlbtzLZ7wYwhWmpOHNldAUCVB71igsjX
uTh+G65rchAGZGh/FQFG5wGmwIPA3sYZbU9b0n+fBlNzxJPQxlccf8Elwby85ki7Yli4E4LMy+y5
w7f3wUVqAuiV/J5UeTJcfU4qaOocRBtYVcxRnVcTJPbO4IPwSKJpWcUjAFwYWg6L4GcrbJ6zcWz3
Yczf6Prqo6Kr8ayQEthCgwKUM6uQPrsLDfVVeO1Pv3qymnzXzyG6FogoMb0WXbIv5uREhIFLjZ0e
cFYf3CwFFr9+bONs58pw1xnYTFgHF1bGW61wHomw3UJGg42r/MsfitP/s4DMf1fnF84B61/q/kiv
9J3+j6em+vYPbbR/0Nn//KN/l//F3/xVyA+RU/8QCols/in/h3+jaWkNjUIdB1aA/eo/DGDuagBz
ApPmELgj9qor/t0A5tgU2ZGA8fkXf/eG/RvyPyHZvyqYToA7kJJVvhjJZP8vCqYMGbSWKaAiIJ+W
E9OwGYE4/FxSkIhce9QpDvPnMaRAoTcKLh64uSIercz3pDUOWIo7BPIwO6Xl8lra8r4V0iLUMj4b
FV80saxmZy4dD4aa0+hLZaI9+mGXMEWrMd7bsKOegmlsEd1BNpCkP4VB/w2r5Ve82GG11aW1IEku
8x2IpYc4yKBGLIYu6G8IS3xpQ+xsulauLUDW8IPZNzjVeF7INZR0pGJ9YYWXh5j6oWwl+MJmCcEL
GzaDosG2MwMrgGVjs1SS9HX1icd5pnViaWGkcU80XFlEXpDdOX3KOTcSabGwg1fr47jAS+4BEMTe
whBUgRlzJmgJ5UzAoTU3JABeLWsqT6ZtxvdzC6TbJYC/y7pRgftwfsn2l0rlcA3tBiV07BAEZJlc
2vpbwir8UrhoO5waXNOWGQc6TK5dmC7IDOqkZ/udTDRU+qw5m+30jAakzpnPSNJmhbOLqcDZLaIU
p9r2PvLOQ//C7uMeKgoa3pJ0emwaJXYm6N9bmFHBlBmGeYb05kcDNi502bbluw1iHjlODxE8qwoy
oeR40PS674uNtR6Ryo6MyeV6ZOQryrhe8ltZW9lR9Ph9UMunK9e1eTP4Jk8Ao5pg/plmvZ3wNV4N
7frHxhpXwOt0dQ01jRurc8urxAOYbr3YVCOrJQ7BsIsxFxWy789+P5j9BgYHNFE3EOmxc3J7bwUo
xaDhtv4yv1Kw/q7nOyZUjVDYv7plZj0DYEzfsrUZBUQqNh4e04SDTOY3r/udEtPf1os6c+XCbeGx
JjKc6cGQAz9eay57hKRx16XT79BpnA81BG99Y9uHsUXWmYex3nZwRe5scHpRYtCt5XHv5hwezLOD
rWeXSHGN6xk3htTevnANe9lkYkQuaQBuN/ScbC0rfhhMi1qtPJ8Ancle3M9QaO+SogKKBNhPHAd3
MKHNU2m2Axkc3HfmII7QmgjsIFyoRVS89ezG/MaglrEXl9atGM3yQNWAfRqR8s6gXk4T2PYjLMB5
4zuLf+fF+s6YYliLi8NjLS7bfWL6FcnbebLeyGlA6LOC+JF3oCKJQ2qWBbnmubwYtn6kVGXcFl5i
b5yACyWZI6+/jAk7owSR/JsZrzsGAmDm0SQ9H3lOBgwqXlrWDMwNSWYaX+MoDeYurHr5dp5lf16g
B391MDgPkAymeymRkgOBItKWtXf6I4HiUP+iuSHeVxo3vY2q8BSULlBlYxkPeCfaXR0w0M4ZWN60
7PTvYpyLl7ofbBaWbi1YAIo1fwKEpgfxGXkts1huL+F70cGp0B68DIsgHlG4wL/QCmGXKCtOf+yG
xIRdV2oIEan5lKbJY1402V4BKLjNfoN00ob1k11RG6dT4zQO03RAXN04iiYe+vDOdu4+xgW2sAHr
fxdgnGhHe9xkuWBCB6EPHTzH8m+OGzkvXxD7j6E3+1ulfTRPhT2QbgBUuvvY8x/y+Ru7YcRAbomP
oGkkBp8WX5JenmOXsq8ArqqYobooP7jMOrsnC6MvS0MkKzQK95jjzdtM1fCQhrD+ElxwX5nJmAo/
yz17A6aQREkcO2ASN/OYGd6GI+wH1RVc2U32bl27KAB1ubGx3E7XsGL0sptZ/V3EAvjVyZsHANbh
QyNCoMhW5b6zMcJKa/F/UA04W6vhNq3udWzBOWbIXBzMHru7AxV6a+STuPQuB0ddy+HSOC4SIsfp
URpgBiIjq/37zIz1I9jN4tuAUn10eQ/emaqYvs9V50SLoygd8p6TxHOfY6jM20a781NhZj2oz8K8
EGJ3IrhIDDUdMrZMhhN85eUbS6jg0xFcZJMg7EsWuEuUKrVvGsQzWCjMw3hetj67Iiw5haG3RKHm
PWmZ/qwoXrjEngEmEsgif2wpXzQq1x3Ed/PO4b0zbrpuGX9BcMWU5Ic8dFxmLemp6VgD/T0TYiId
pp3pBf2cusHBNt4NGJe8ok0Y7oN6sd/RFZlR6w7wYKw/IF2ZDwgL8trgXzqERS9TZgDreyo7aiB8
CcoGHpO8BCoWPI2S/MQwYV/h1BDO5PWjxCRAY4LPt65DHG/jZjk1Z07/yEPtaoz8rpaZ4cDz1LGr
KpZwQHLAxSM2QnuuN53Vtft+qZtNV5AeignCWfipaWeI8VEmrkEiZYp3kJvVS7OCzqehszYhv9hn
iXj4xuIefP7Qcc1Y9ZWJ1TA+3F2JDeFUa5tTjyjXg+Iv3YB8XJNa5n2Vv+bjBK66jJ03DT2GBqaC
f7/Er/hZg0NchtO3JMwZPeVo7ug6go/U9wahshWj2g+V+dHlCdsTk+6TaQzMu7IWjDjFyS9ALggB
slmOrLb8BcugXKaT4LOdNBaGIzZ0a4RVmvvFQ/TicWFEFa2RYe8EO6s25W0w+QaHBA1rdivWeT7t
drXBIr0ruK7Y/E/r53xdAncQgfppu5b1uQNjeO5PHd0uTnByFGq5m47eUXvZjlsaSxsTI5BoyCT7
HkE6QY/VCVK+E1lz/NABWj81cC7vhmnlw0q3uhtrdpwCzzg1aVmxNdBNogLuAbNg+qj76pA7IIu9
HjZyXPKJsnjTUoaQMtp5jInpgPUuOwcjI30CJzcN4j1zzdXSaXDqktii+AbRM02DbVKujWlFPB9B
ONFgUitjs3hEpwypxF0fSnFQsuSw4HzZp3lh78f51eCKi/c1NKJ5dB/StPhlpePHHBSUYLaTv/Us
mW2n2McIn1RqV88hbypmq1C2tPkV8wd4OnYyidtzjVmQGoR5EHI1w6FqQ0UeNl7Y0AID1WwDu/iF
1wTQR2uPhyUn6Ed6uL9S3cZnhIh43BN6G8lKU2cRVxDX+PjcO0X8tpJxNzWQg22PJbA3evPkDIY3
sUMzrJvipNiEoqf8o8aHzvqUSGA8RjxQXgilGVFp8MFBjeiqW9kbamPbbJtnDwO9gwn9DB3xqQXx
DS+yzZ+7lJDzsvTDbqoN6zAAbD0JdMI5l/aDz1UHN7hsb7PDnbHSDrSothlfWjY6PS2NW4MqoKPb
Cxy5ptAZCefWxydidgb9KYsM30xw573BBhgXGr4I3INEdXlfjn4hrsmUvkPWLbd1SuJ7dp1Pu4jr
Syc6i0AiAfqL1xCFT1QzvvMcf0lswPtuu7q75TQcwH0mr7NXPxhiyc6lUY630nG+YinRpzs7OZEa
CCOkMQ8TulEf89aZdkMxrFToCbPN0qKXM6K4W9mF+qVny07ULAD/3ijdHEYnCe+AktvRbNXvgZ//
9paE1LuZNQeD8hW4uayPRfBJXr353mpJHd0QFJHwHVLraTbFW1pVHmPWUnS2W7syba+BZGflt5DE
0pAXoQ2sM+FyWj5DUh+pH/lKvbdwhSZT4UbkvoofsfM2RspjcCqS8m6BVv5h+fNAR9tJkI/YdlbI
Zdhw1LbpxeqsBJFLiICm1DxtgOCyfIboLr8t615jqGRxQlUimjt/8pOMZ0oL4G8Sx2YT7sTVOeU2
eKRW6XMoZrmvCgpk8EfEEFandVNTXQK7jy/But53TJ65s7viVQPOwsadmzNrZ1KKnf4w3KA5FRXN
GcpzH1wcHw9LoI6I/UxiIVEDz+s5RK3+q8mrp6qN7SfeGE0BHXLyI91yLYaS1t8sPp0bJKsJy0Af
8BMozOO5wFgzp8s2WdznmQ9qn93XGEbZTxYPPbm7rRXnn5IoJYQ3en4p0Os2ZfXGRuyrcNL5ClKM
L2/oXW6EW7PP9YuZok5ZsXmG2hwfQh38mEvs/52lTjglF3btKw3Ak95dwIimWGodua5ZW6sLuDe0
sMrI7G1Uh/2BzP03aQ1MWgaRAhwrcdSZ9TFhh/eVThg+ZOdT29J0nn3v1kx0q+B08ku2iG3e9jvD
zB3KYII0eTB9+3c1LL9NQOiBF/jPxuLMx8aDZ2gMP9sGUJko64cpC5ItJOynWbkUf2jj5Jhdfzc6
dr7xGz1um8roblVO14VdJe9wWccznNsaixww8D0x3YvXi++px7RSB+MBX+9qp4HyxIPkRVRhcmFv
7EbsoPouSpspPRlzT6CWw+iYFCmL8aBhqRUMeyA99ldeNWKrxFJfiGKm+zHveO0mgoxqeXI5Qjd2
iZu/aT29EzPDMe04htxk1tDfJHHVTd9a5btZD7dkrvYcviyP8pdQjjA0TblbPHD7jX2zRjZvbUa7
RWHTnyi8DP11MMutyxLy0jm2jSBfJBQSTQNb42qGXIFx5E+o5b+lV939X/X9/VeKA/8/xL5YrMXR
lv7PWcXrN3IQ/wiK+fuf+F/gF1OAiQs9CysqsBbUqL/bVK2/OeQTMZt6pA4d3Kr/oVNBfrF9n6ii
L2DVeuIfyC8muldIeMs0VwshIcZ/x6b6T2A5WHngY4h58R0I11u5MP/gsysoIW+BQGKt8aAsuaDn
eacOyB3aCzYgk8a3f3hl/hM/qfgrgAg7H6x617cdyggt/69/IZsnSsq0wBPgsHVbBuI4Vsr50g80
PaTAztgtxX20Yjcdw0mrKGTnHPm5+yxUP0VLlVRb3CRDlKB2dwXP/XgeTegTPqhKr4Pq7AMVaYei
igxwJpue+ZbNHVLxv/5B/hmYY6EWQi6GjQdv+a8+Tnv2Q6jzEIvNafEOrVjErvWcdotvIjj9678K
4uhftURUnTUN6EPmoDA+/IuW6DtDS5fDIjauxomHqQcjcH6psbXtEwcAq+7HOlpq60UyPW3SFJls
UZ13ThnkaMlydtIJ8QimDsXhtXEtHWr0MGVovPrh+FQHIQZbpU+dGChM4Raw86gq+I4DsNynpPwj
N0/cXUCpU0Z8+1XYw7m23WFPSJRBluYlwkksvWNDS3LsTMbrQrzwKrJrjUn0pl2uIsDaEE6kGXnK
wgGySKPwa2a/b/E7DdatANtKweWJ3ZSbf/bNmO/GjPX9BP+aZcG60kcteaiMViKMXWN2/21n/jCT
vr9kbXVuZjkc8gwWNp6BlLJGS43TJgjy01IYbHeap4E4iumK16mYvvDVfLlNax2SyVh62qGWdhdi
2t1N0ik/C56UzxRxeVuYwuYOX/J74TQ/02FkO2ypEJ9tp/l9FytvTvCIq8wAE5pjIGyOjyCmf9Cx
xFNS02FNPnii9d027ibRPCi//hXW8zO4Ti+iJkyzvnNJubnUV8qwXh5wO7ASrCATCJ+dZZVlIt7q
dZxXJiuSYg2ol2tUfR3oGMI0m880ue+TUBx4tM+3rMu9Ey6QnHBTyT+ayX1LPeFmIRR3ipmmcQV5
t5LgfAHm5FDacbqr1lS9uebrZduhlOiBm5su/EuI83JfzUH6C/dOd6K4RfHegKBkLCDcuKyzcpyc
ar66a+o/X/P/BHv1szXNJFSU+0AzH2G+FRqQrfgAB9PF1rKTmMxI+DatfhMkbrNQ9jOtNfUX9iNW
M6qD5GENTcSAWr0kfUovXR98JkWTcIWjUk7l7KtQvB8E3rFrYKv5leDP4wTIlg+ETXGbV1GcF7Jy
3SrnN/mUvdPzHAcsOO4F3IVAAWBoayrXICKw7J+IKHp+ckfp9RC1Vt/j7Qm9Q5eEBKm6etzVpO32
HIwVygbYh2yqgAUY8RKx+mUln+BLDHX1hbXL2osVH9GtIIl5WvKjn7Y27IyqJuzrMjCVcY2v0E/6
E2+I+tgSjePKBDY0iJ8cd2bcDTxB0zUVQDGD/3OVlkS6bLdn5kfXMLWD9S5vjpYOPsTSJt8AleN4
LXrdHV0DvAbgYee1X9kb9krh6OYy+1WuiI58XOPWvY3rtUsPprMEG6MhS5aZkbtyPgJrfC5r239x
mW/2i+n+RtHNv9crMyTtBTjjlScSrGSRenKKQw4l6pURBSTzyiNpVjKJmvRrmsAREkBLJsHOfohp
k7ZziCage5W1qfJUvQcYR+ix7PCs837NqF6Y8QzKFZVienz7LlznbltTh/PVLG2wy6Rp/UzatQcH
z+G78gUfiLG9EKQzCRUvv4KmfbRSh/mwJ682U+kNXr85NSvppWKieAxW+ku+cmAYuDJAzPXZL0AU
AQNn17ciY0YhNGEp37+0xuRhza2eciHjC+b5/N2Z8vCqEwS5OfH6Q9rlyzbo9atE6oRXTDB5Zdqo
nJt9wsaEwtfQ3lg8HI4qFx5dpw4rbjv4TWv9F9HeT4Yq+wJIO91JF2puF/oPdK5Ouzix3xyqSIEO
WjSutV1/cTunUJGVNiKaQixxpusTvuIiu4P2Yqzy8EsOa5eWlY7xNE+TQ5LjAda8U/jisU8REKas
bQJ1g0UN08JGy8G7l6p56oRatoRGI09hhRu9SxXMYo+92NOcTov50Wf2mT4+e5ub8wRGTfy2u+G+
CeY7W6EXWqxGiJ2kQXrXDWhUdT5S+JU147WyzfvQSZq7hF/51DEP97Zovsg2lrulYlkcNat4HVPm
8Elod6Wg2R218gB7mtVq2815iSDE0GPNHZ6iOa0uGbUgB59KTI6bRX+Ohp1v0dGD7ZAk8hISUDkG
05Af8G3XxzGZAIAKundCndwpJJhruQT+FXNAsKGEtafRi1SsLJ2rGfu/jJDxecQrinrROGyD8SfX
vLUpexnF1vKmbFeaTn4rlj6Fcoe607mMNGzU+y1DIh8zmzOaYwr0EDbEbTHob1MZ/Oy6NNtrd+2L
oxbc9Iw14DGgJ3uNOhTCvXeoql+KCmGCOWRb97V/E9Xk7yrYEdNisqTOTLxj+clist2Di+iP9ozX
oFoIxA4FiG9vTftq18mf/DrD3Wb0YX4XxHED/Zky0rqPZVS04Q+vFlyxCqHOeFTjqf+VgdPi10IE
vhrwvOcOtjJVYu/PKC7YQokzd2aAylfiS8p0f1cuqrppEGA4dTOMJyZxAM/Nfs1KfqcMcYfxQLF0
UAqkj0ifhwmdTwr7NsFiOKmk/KBszdx7C9wgNjorkUYCkwFVTi2VdwZ6dA9Zlfmo8RHSkgnIfLUW
/fZ+csDSKzdmxxNQp1ht01QQ+JmAZ7lTFXA1ZNeUFe6vEZIADF8GdnrvZyvf0wrfENKuiLv4Wh/G
UI8nZLsXqxZ1JNueXuHs6MPivMjWJdJAuLqosltIzb0BzizXgAIplImR73w9cJVR6twKrp+06X3m
zpzvY4P3Ix2YfDj7ho2n4ztPXeDkHDHQ8p+q1P5V9bwuqpYnqmBGYGXC8DfOdKtTojOmappHdioJ
gfR8/MQ5fSpVEvY8PUn7FD1yn9Ckr4uqma/ekD8NXXddsMzs28rmc8thfM0d0V5mOf9gPmfyzXiR
rTIsIyeFOObobnpvuJt8DiCqd5Y193uMOupCk+8NLS7f2HOi+fUkFDZ4JjwN3+I01Q+GFTx6tbrh
Qa9PXopqo9LpSRbDfB/3OIQznSX3eVkW26FyNmSFW6zpPAxHbnaM+nzApNsTzpS7LMSfY9jd78JP
aRgmrpJ35kwf7OzcPMJa2zEHcjSuqGfXdvESV/X4g6R7yCVxvRd5VgCHPCOB4+E2kWUgttKwljUS
sgadCcY/Nxgb0XLZM1nSYylUl1iRku5X0Df9Dy3H7sQtpYqo+Ot2lbbc5d411qKhIXPN9h4D6bDr
7AXckpBv+cJWkQ8inMtmfAiGFmt3aIRrYTexsyKr7nIrs/dNydOmbjPvrrAAveIsyU5Dk+MVGcZv
jUfFyABxbDOlIU9WAgG7nN3jYSF8Adq+8HedCPSF675gu8OVZabxrQGI1XAQt8Lbp/D+OThhBTba
785uCSRJZargMZVDvNA2ZMsqZzFOmZT/ptPepCyzCx7C1quvup+bb9Ror17rxj41cYkaW8TCeuwm
qFIbwy4f7KA607MmnmtclkReQ2r9NDcXO4+t7wnZ4J4mlB4/M6dBeh/i63pqhrH9XvGKfOIdi58C
L6ne+OwUFze23ft4oacGcEvHkePqi+7A8NcGfdVZWbhnGePypEGEPJtJcHeU0OlgWfKc9vG+kVh6
Dru2/4orM9MHWkjTV2KE4yXM8/DE+sjK+aZtUspFGdLFMpI9oZkdtzyG1uxTJxk35owp4lFZej6k
YTscgvWWtnHBmyDu6vlLQOjF3F57l6Fp860MEvld9Sm0XWnEDxb4lF0zr5Woi9Ea0NJU/2Jb1aN2
OsT3UQGjAA45HoaGU3ejRsfYMsAHJI+Voa2t5nW9Wd1SvoV2rncjsYeONh1sD9zg7du/HgnXlCBL
rKSpVx+MDyzA8oQduhhcKHsx/4rvXiY8X54/gHEs2/d5vQgBGPDZt8ykx0uLdRYpLkq0McHG7Z9C
EH6i/zzZ+k+1GHCNTFw8yBMMmKzf/3fJwDZ9C1A6f/fSVpbYUNv2tVLTHi2LE8gk480yuki3MbeY
P3/qf0uC+q+IS/9tLVOWE/xLWta+z1SZGW//k7zzWpIcubbsF6ENcAgHzMbmISIQWqXOyhdYSmit
8fWzkE0Ou4q0rsvna8aXZnVXREC4+zln77U/s88J6RQmFhRUP3Wk/vwb/tGR0v8gJQiTMzfKstAI
0Nv4R0dK/KFrDuQsfNHkMhmCRsM/0VnWHxb8I43uK7omYmboUfxTOWX+MVsmYXDZBssVba7/piP1
y6Ot0u9y4OqpNKNsVSDS+vnxctSmMzR+LL7IjjpuWMl+2FDFbshN3EZSrotqRtAqvzGAzh21v75S
359r6PwOJiGWlN9pMH/phCm6UXSex+fGlqrj+5LWlkPiSMKMSDd+O49EcQkIb9Hj4YnC6aSoxT73
Q7T8Papcp3kSSXyrMaFiBv0DXc2bOkBLx+HC2I1kZjREda+6saUtMc38pq32axTSn9+eGyPoMBq6
+DWIwhQDmlBkXgt1hF8/hRhcDqK9ZtYXPEfMFbsKyJdQEaxHrNYjFCoa3H+/Jv3SSvz+CiYBUBZC
Iez1xi83DkSS7mse5xU/dpZ54O96X9kGUnW1Ov3NRwn6r7/cLJ5EU6qqRbFjk33080NikLapDiNO
JmrjS1t9dlPl+jikOn4h/UtiuD4y+epFw4qJ7zoXxaKt011PHW5GNKL6AFSEc2Ob4ur59i6OonUH
ZlBXUhhg3fXvr8vMIfjbLzv/+V+eLHIoA5KO+LKN9jFNRKxF/hO5A45FrVhGCUI1SVWOBgIrTsyk
JXwMe2ODh/4332O+AX/ZNLhBXDSp0oqmaSygH/z8PSajZDJNhhFirBzoit0uPcM6JMqxbDyyWwy8
H/XCHtOV9Ev3N5/97w8HqD5eLZ275ajiV4yAgGLTyMFXONEs2T6DNYIHSuyBTq/R7K0kPMVzNl2L
qt9p7pBpMpnNjoNlekvdb9+UKD1yTP3NFTH/w51h/1J1A2GpYbJb/3xF1DYqSHrlrWnxPUiTOikC
DZCn3otlB6t00h7SrYXjL0eu2Sn+3YjkPrbVxaAH82E0speKBrsAKhqiOH1fRRzZu466M88U1zHa
t2KqmM3k2TGw/U1OomqHKqSL5cNIwbBQ5BgwAI9v4ELFJG9MK4FRhy5DMa2x8vzoaxwmUuvW5EVd
Q0LJt1h9P6CAIQvwi0NRoPMmnxCIadK/N118Ns0Qn60I3mHjvXgOr6II5zZj/OwADF3//T3994Ua
ksH/v3is2D9fvIIAZ30yS94kjlBh6T34xRwJG8fbLqD1HAabxkZ5HpgkKvz9J/9yApkfZINthl1I
02nB//rJaC+btiMdiphCvK89NBtdw9qUlW7UFussH5jgcob/zaf+p0XHMqGHGJYOKNLUZsXvX97j
xJjouKuzWxF1JMnBCAMV/wFZlcM5r10izju2Qt8rnPfD7FVJ0o1HhveixgSDMB6nc7ZkInkLUIuB
rqMdQqU5QrB+sGNCSBKGweRb//2F+pVpMF+pn77yL6+8NYa15/usyRlSLN/KN/Nn17lG6759kD62
6r7cVX4CYcTvf3O9vq/HL+sNH85rP6818yr98/XCh6TFPa5vUknLtT0Gh7A/YHjemR6zX3N84lK6
saGeG6TLlKq/2dD/w4rz06f/skUwT/B6Z/50WWHwNHg2RLLthLw3st+FSv770WG+yv/6ob8s8KED
woxxPsKcGAtSlwAWZz4V/G650v7jT8K9zAIKE4Pl9OcLSniariUzmT+Lawh/V6WwefEOMhN4SHuM
3tUTKprD1LH/ZhyghuwWuuIZFm6S3TVGvv/N08WAkE/85RZLa34JpUQ5zyjz528UjQHRyjGtdvS6
HDNiCjvDCZiqQPaa3Jr1qal+qDQrFBTHXfs0Kft4oPxXMbXVTvIMb24bxQ/o2MhDxTXCeUvLOOqx
FyQRjCjybdi55cLMq7cGeer4Yg2XRP+0EF6lROPQGKoIqrPHBYK1Uxl0q/RWDRj4KfgtfQP7iGG8
G02HHgGvFkNBiIUAuXpX7e9HOuopeIQtwvEvb7CVY4+66lDhGsrL8McE8HCRwlSmpLuAUCl1ABmG
/ZZ05s7LzAOHWMZwsFNdFBEAQzOuwqgKdM2ZgqqXWYhg8GLpeBUjrEqBJZ5JCvzqfW+JiXkpZ/hb
Ba+L3jPy9UUewglRk0bboV7Q6MX2Z0JxarznFLpNz19RWK/IJVfaZOy0HgUpk69lgWBOwuXqcdEt
GgfLq1MY+SYN9XxXZqK4dHTFSJFPzR118A2YB2/JTCPYekGg7uImOCV5ugWcgBZdSy+lRGSg2G3E
jqIbK60ajo1Gt+/OFhrUrhEZcVfvC3ktsoljro0RfCwWOkZmOE2Xep2DnVxpTZavSMTmqRPBLTTw
WfZwUQc6TpJ8XtHdIPVfDXGiM9Gj0ecpyOx1kI4lOtAotK6980lvahsYNYiPkSRWp8X5mbRX+H2r
UhkeejybWWbcAuBgrKQevdSjQFexRySFv66N2FWatGSQ/BnZt3hd0UF13QarCLgSYBGcfFb0bXYA
UvbDRIEBzKAHr4o5s3/wJXoS0g+WnczkplJADhQdtzwD8QtCgPEgjKacqt4ao2ALSAKSQJ4bcONv
qVVgCixC6Oq+2BAttGjugXkvzfbqSUycMb8GSdqCyKWwaziEfpbpPtPQbhgLVXUNhHb6uI2JwzaJ
SlEvNK7spZ60dyQecp2GXdV9EUDInPURJ+ttl6VY9zzzkIfarUW3fIqSYlkFzUnzNZ2NmDnCHV3m
/QhJgmatPMA52beTvRH92Gx6MV5H/VwnOym3aILGVL9vrArSwHLI2ECzO8HER1dcY7hTgNGQVuRM
gFyWGKHHx8q6kLluj/YREj9g0sJfxBio1HujlauMFla4qZiovKFV8sJ675fXztlqzh16m9B40pEJ
1eOdSmBuIE/YHDZDPGxgzxoPfHP0osnQ7/28TtYpvFA8vMjHOQYRW7Vo5iEBSpq7CdJ53R0GEivI
s31NySro2oNasu+rNmPdu7rdWAGEuD74smV8N96HAByEl57jGoeC0SwNycjE8l3ZfFTZrk1/EN2I
w3NDmbuMhvfCsvdVSY5TcGbivjLNm8g75NEpKnToVsjoVoVIMJUif7echWesFP3EKMyJCbpH3+D4
PzDybPtx1rq3S5NZsdkwa8Ol3IQhhmFUC0la0i0JKQ+xCz6o8xQkLaebaTToJpsy2kinh4pfFasw
/PA5I6ZEmKulvgnUyI00sVVr9SbDeV771Tq5FjTJ7JIFSXFVjaBfFHALpd8ybJ9RRtg282UpopW5
sVqc2UcwRPoJw8oCj5zXbUPlXe8+OtVZYtwuss/ELuhxwsElO40eGMwJBH7BTmti1Kaxf6B/N6Z3
dnabTKSV4sfu3Er/bP11hMCS4fmiEg96dJPgjpHwnVdDeSMDQuEGt0we8fZX2HuEHy4EM4iIwdBT
OW6s+qMT6F3h4PbqQXr76upDWZUGS/I1RDFcMVUzlMegAItCSExgn3iATfPU3WtIo6b2GkfnYvLc
NjdecU8cwKsu5ZgseyO5kHFUobDaDIJFpcBBXjUOaZmdUZ1D5tyux4rcacd4QJiVMXPJPqrhyWpY
HeA2QjZIZYiV+6aRe33gXI6bNHvEKrmyR7TtS+ZiNBIP7P55e3F6wXneWkEG4cFAX4Zid192O9Gd
HGM3qxx0mqF+5Cqh4+opcRm1S7swm+ORknWI5KIkfQxHZ85bOwDL7ZP2vo9Kasd7QsqHGfDTPwaV
WR1Dr4K+lPP2qiokXIVJMnFBqf4DTeISFWZbP2Lyps7w0pVv7JUfFR40d/ro1UuinOSjmMpL1W6n
7h4g095XYmfdTw0hTDa2G+m49XiJn+BiRZvBznAdnPr0MPXLyrjS7J6ppYsBtfsj+AUitZd5Dpom
c855dSvVrw4uB6PjsFhFx+gl6ZHzJI2bttd+3NoOO8d0NbGCKj3gyNtADqvUuCmte4PfQupDc8j4
PcU+EAQMoZ4taEVLVBU4Xastc04wlZC3vHGjZrdW/Ka/AYEW5sqscB7wCyeGNPUCfBkkm236RaL4
pkVCCIq55vYHG6fHYQemnL75wIx1xbCMiIYeTIT6MBkzAptwGQfwg7eY1BjNR7hNxxdybm2frePJ
m+kRyyB4aUF5q1A2WNnr9LMxMJ3lOslX636fJcequNTlYcisZQxrNxc7eTTRPNFl42Zye8QwNQv+
7w7Bk+7tOkk4oQ6v7ho094kOF28kPYn/BwaOzVRdUT+QwF5UBjh7WxfTmQPOsEFLj8iEI0R06i1j
XNvKKBZWSFBW6aPK1woLC3JhaefKQ/DbZLyNgVq8a+XQPEdp96TkChHGzbjVcpOdKooysoH9qb9x
7AHthZaPi7LSn+N+enFKe1pj3YHp4yAbqv0yPIWEGb2po1luYZHdqRlTtGaCeVDbcyB1adunXK8Y
2gNAzICedeRG+9CDueD1DeohLEYWjHMjUplRFMNwmfKxX+PgdNZYtEJSDL32IRzeOkVrLloXVafM
6oZdbtSGa1j+cxj1N+RjL/uukQf4RxUb4FDce4nWLgsjbh6NQXwOuLMIPuRiqmR9km2oXUAnxYuB
2I4TaZXv6K58TPwMsWXlv4AcH9cDqgiiURhJNiF86TlneKk2BVDbCKtAKYwXqwfy2xuzgBZeF/GK
wr82IF7I2qELNcWN957nrJdlnZ4s2eLI7wly1ssduLVLaKkzT7TkQFph6M8S406GmUe2GApbejVE
STu1/kDTYT3kRXFjk4OzzcPcdus4R2nVobnqLfA2hgG8hXZYcEx9j6PIZPhuAYR6HMHTlbHVrBF+
RyR5IHLQaz86W1iDXEaldxU4IATUBem/YlRYmyoIyEgYYS8lcoUwfF3XZoGstzqpVQmIrQv1xUzj
XPoY8xB0BdE6ttDXNqOOhqNgcI918ZZ8IwJxSogDCOS9JSND/cxptIPPon9+h3kIZ5RAfllqv50S
Shteuo5sAHPiBBpVqM4B/02uSBqyqLzS5PuRKtPN/PY6xHG64Esy/Fd5xMmHzFlJ1C/wkh6ENpJs
wF/Ut2bj1afMJ0fEtsJniuxsFzT5wTflB3g2XPR4SRZkIe5qeHIfdhqLtZ/qz2U1pOyKIGy1auQv
Eeka2t/3JwTNArjQJaHLcmAxw4Sj4x/ScI8yMkKGYhYj6ry4d4dqTFZkjFBNxFSdOcdmsA+4A3ST
5rHTzKoXrV8rXWXuncI0loNHbJ6SY4ZHuqCxaNbdpa9VeaI96S2tyKLCiMgtDSJv2yi8okGRHyx8
gK7sWpq9trFJVMIl1Fm2rTQbT5j7IvOvkycwiSnKTVn4VMFt8VojFF6WMrll3A5UQxoHswe2kXrW
WhvjcJ0WGS7LCgxeZ28nW/nqm+DOnxPNUydeNz6JdCau4K5Db98KXCJ1j1akb4eMis8+xWbEYp3T
9ULin92DTIHZV2EHUdPYJRpA30cTrDgHGkoTticQV4/MuNeGN8M1EC/uekff2E1zw8iWYIy2dY55
57w3EkAIJJpwrO1VHrQcRC1J/TAzOQxdgROt5CFO6/AljSFV9bE8GqEJNKk7ic489ZWGMgQkDLkZ
luvIJlypXqUvTC389BD9mA2nFnij8+y8Xuix+jVhKFjGuFawV9PfiflpTtht0wYselRXZxsBSApw
2QzETqNSJea9hN45ggq2h+xZHwU55yg2aR1ObjwBICejj52AQAKl11K2oDxd5uRigExJTzSnV3T1
T4VPbdCbMNlUxmipUfIn9Gtp3NjLhq6/62cTp20rPfh90mEdASOCXbY72KF1KCPzrA/OpYPJQkbp
IwKjsz9pa10M5HBU0yeTcWsVFbXrjJgyRtWxFj65BmGpY7bWM7kadTbTJDVvwlC+pbo2uJOmvRXJ
8EMpnYFnXJy9tH5uykFdqYIzUFayp2U9XPKWUoCoc1pfoLIPba0V9LsGE+FmKt025uRtV5luLz3I
dF03bcLQuObaeB4Uc0my+IPgPC465ByNJgBz+YOrksFMH19otKYlNHWO23p17DnUeBYaJUUt03UQ
4I+cSnzU00HTvqDjvKk17nRk9sdJa14aLneJKZ4RTbtLS/82csRVWL1rpPE7hguCLOFTGucoTK90
MNyWyyfb+CXV4+2Q1pckmhY++x6n4xY9A90/4F7NSbdDtoT+SVEewJQsSPLi7R54W8oHq4o3yGiQ
hd5r0bBUxGEymbfnKUW7NqyNSHnOlYIXtXvWkvowgWDR0y2MoryAPTiEx9BIjyItVjlIFMUebgNV
e1crOldpulVG5yEYMmwHsPUD5CilXrqEyrih9gAaAwe740b9bsJuACNgW8TRzhAQOw1BiY+wFplQ
l705ancbmuPtUL5EkfWjJpDJ1gcO3VO2GlT54M/7I5G2R3zjuPF6fxVY5PDiIroqyD1jtXThhTvs
DgbYO6BTEOB7jJtDAj+u59iTerdOQv9bdz6zDOuxgrBKkSvT0q/WfNRlnxV2JZHDOY80RzcZyXzl
oNz2bXvVtZZiQetdLdUrkkOrXTurNDtfvaIXPsRJ84gfssjrS5SRAmeL9aBilXQy/5ZUEExnGD8L
b9PmGkXf3VD0O0W1XzMbG0/a+avUUm9UnMFFwJcAg/hlDZwD2mAvVJxYirG3c8JgbIL8MEoaprZB
OL9P2GlXptaeTIuuWoHUlgBGoMKJX+z12NxoyP3EYJ08EtsW0ks8yhpxkwBNw6IybGm8rGyHWQ+1
56fu8GK2+Xl2oZOXcqPTYJLKmc7Nnad/0PVZTEjgBYWc2shTVqwNvzo6Qt+hvFyNsDy7SWEBMrVF
2Q3r0QuORkkjzC5eglRrF2po86w5D6kKI1+k9xB0HrLavtd18ZV26gMy5LWS1u9DRQAA2UJdy3kt
vStqhLNTXaEHlOO2CfqL7J5lmOxiHVqWP+2DYnj1+3l5pucAcvGJcQAV6k1uoBabkvrewe0pDEWs
FE0nmSOnE4ilPR7dMGpu2z5KXMXWD7GHIGaoQkRkgPkHthC/9HlLYqq0yK9gD1lipjDqGXM74awN
WIlI1zAzprDI5m6a22WQsosafTdSoW6VON6Jvry98CtRrMZCd4EA3mVFtgkUc5vVw6nVgcOGlmls
HeYpp6wEUyu7IjxPQ+89mx6IXl9H+KbH1nANCOjpOPlDR7L0M5SFTafR7lDaez1nX2ZQaLkqTrJT
KF/Q+1yLCMJbYnLT2qWRxT4KqOHEu8eGGvtEoYF0ZBJXLkw6grCYD4lXHwrjFDk+QQzU+RaKdSyU
EXr2uj1NgfeaTwiN9DJZdhVwsOiRH740ZjF5YRTPLaI+dJMj3ShrbecTpVMe3OUFvQWyaE5tkr45
bYYrG0GoOE6KcaEZS6pmE+wHsv6QLDY3YY+2rSng08EBabYhYp9BbV/1nH1TsyCR5LV9E/qEJA31
GZynubSaVZLGH7UHnifS+zsZe0cS8H4YBvCSVsF4nFT3JbSDUdV6Wq8j7lzbOZDZOpKKSUY6kbTK
bvg064vng4rSUCPney4BeaKFUl3L7hPkBrEf7AuJf6uHpevU6MQufkYk7Tqudx62ukVGf4nescZR
lyH9uYxQv5jcMhoAE11Iu6s2aH/v62tAnEhGHmO2Fs6xHd+a8TmnApT3tbNOEWGj4iqphv8cd/xX
4pT/pf4ohh9/mRz8WzD2MfTb6hc9iv393/xDj6L+MQtLIPlohvptdfpTjSL/MGD3MKy2IfLPUqp/
iVEM0q8x3WCZYqxka/Nc4p9iFDA+0lIZTJr/+NP/Royi8UV+HnGIGQcknBklBBnIgib084hDSTVV
jT1guY0TPkE5WDM/2ral7laIClWRnyx/eo/78jKq8SMIsybFyMkRMqMX0d+kA/PhYax+aAPc6lmk
RoP03Dn0GtKo/8Ifo3LsKuJ9TYTxQmvNexE+mTnkDEJkDn2A98VM9RvFIhwsE/Vt7kmSq2V8NQf8
AaL0H/xveajJugVs46NE/oG4GStoNt5/Q/pJM3obY8ECJu7KJp9uhDfiwmzJewsnoFiZcubgLjbG
kLtF6tlYDrOnhoazY3l0v2ASK1oPtkAXD6GwdsHwhA3HwW+uL9kIiJ1CFxdxX91xkAraSkBpDk7T
xdCAfWnzMqVpvkpEG6+/SXxOz5GnAyWEWR3MYmyZN1bqhG49iM7VsdSsDItGYDClNEV7e9pOc8uv
1ECNMZagiocNJxNjV0REDpghRFi/MxcKR3AxyfP8izI/LZA5awPeTXVGpoeJ2w+tt4+9ajj3Vfuh
VRDzGtzaJK0EzVJmXrEqWzPcaFWwbuHIeJl/TJj3uXQU1GeT5WtrVEjMvabcDqXAG4GBnN6CfK5V
bMWRVWzGYQygp6GtbfW9NCtjlyEt3ODjh1yX6BdKdHgfQfClOMNrr3Rrqn+6YxgGCC3pvXv61uOC
8cRjybkURmjwXKj2LpLQOAFennW1OWfUJkNVvscxjcC0HpGQSgI+Q9+hijDj4b7GqbPqe+9V+tjA
utC5JzOIfptFcmrOjHLB9GZ8QHfKZlRPwLrJolkILO/LCXUp9pIZcyhgyHw/B1BnsqWlKuVSYCXH
V2TlKxrqEJj0EIA6aL6I/XYhU+lwk2ilKO28g2dJeNMCn6YrYe3MmPZ4P1GlJV0GUTEfq12TIW+w
emKznSF4tPvoLfXS4xBrRG2Gmbjt5viGoNY4nbc5d3uSuwkOJTZyKB8A/byjjGR5baJS2UaAq5a+
5KdVMnircu3G7+vnb9oja4256gqpbaqZWtiFpFYA6652MXET7vflSHz0wG5DVbpUGgONsYZZf/aI
78c6/irs3nTJkSH4tTCS1Rzwbk4IVmgt487XwNZKKEi8jOka/NJLpkSAWYBJkFNdk6W7d1L20CYw
bowkqbZ9gp+71nkIBCd9LbIXal4f6oFvVVjOvZUX94F8zQjWzvT6DkyJGuCx96jt4KTe1xosAT8p
X2AwrwAQLJ2Ksj+jpUjYb3VN/Fa6CvllFP7i0uTqVwWt1egJPuq/TTzeXs9xjgRGsQ1bfad5clU0
ID+KajbLEzp0BqipHnla5qI4Ja+9IH5OGZTPqC4RK4EutzusFBO0iLjXqnUFMmOJWB/vmyU6aCfl
PRSKebyRU8RVjboMDO9ehxz5fWeENjSMJUIAjKwPwh8GnrvytUxaThIFo0s0AG6new9GocRbQSvS
9fvBxYLS0DUgFJZh+EDvHtin5yfkada4/y10xAvUzWRY3NlTSX/cf5u8aWdaloWPp34i5ungDMpX
OXouwwBw0fxA3G1tQ/8P5ANC3dc6czCFY+AhWQPnO+sVeghMYLUKIx7LBiXsbD9qcc2EesE16bhz
woDt4o0PsCy3ioHCjcEzcFd8JQbGyjFXFFeK6I3sNgBduMKXTqrAq0GXOyrrEhsF9GaF2+e/q8zq
w05cUxuipDccHKvdFzOLuoIzbkp2Cfwp4Zg+moQXkRJ/lV66JfRlGaZk0oHYelbC/FMvxLGFJC0l
T8lkP4rYmjaDQaYRRJ0Tmc/xOgLvCSX/4DTpmpbDTsiAjhMdzkWUqk9qwcyNnt9C7UjLmsmiTsQY
q6hfQG8/Dq3cFJhT/IgoS/2HBfk88o1Ll+aXSDorTUmvtSBwXAhGBv1BN4Ba5c4udcRJMIzXaYHh
33pgMMAUwqDz8ILeijM5QwBjWHFyXRbMwVqtu50nYFm4set3cALTIjBvbRwNiW+860y8HQdgZZx/
6WPkYp2B0iMWHcSnyHaWXRDsHLj2CnOLQgc3nNabauj5m8trNr17/heGRQmvrfD5mxBXb7OEDSqv
7HtMHpvQbm49XX3K6cYbYXMGHrRtHc+VynjnZe1tPCOii2at+oQ8xPkhUiEicx5OsCDZYLWruWPt
C+b2ytZTone7NB49g9pRbQ/ZbE0IzH2VJzDCtKdCOK41NGfWXBz9tJkV0iPCfl0z9O7MhAzCiLAE
c4X8GmtVteus8Ty1cq9q07JBYSHTcdOQzwjo6X3oUeVn8U5vwq2DX1Rm5JWIGpTSsFfhLJPAM9bi
wam0Q0adbEpOEPS15d6rb8mY2dk+U/NGuUyhZNczjrStaZ/wRYksPabk2OFIMJnRTSFn6PyucuDn
FNlLbjQqiwd2C5lOlDdoc2kMWCsnLRj7x8qT1ePysEaMg35ZK5dyMgCckJJwzP2k2NJvX+EVOYm8
orObt1sv6u7iiZ7aSKVBIM1oPPip0V+YOHzFMRG5vV0FjG8MsR7psCIbwm8ItGNalilwBOFBQ6BF
NS2NxA9Wna8pu2hG6PcBhq5mqJw9lkBEoKIJbnMrAGzhDchATcQJrUYWHJHgnFNSqDKeJ+95CYLN
JAGuZTYjmHDm/9ldwKGnk8bamCjwtSi5j5BhLyNnPODnMfZaZD6YDQ9tY48MN9OOrQhXCy0lje5A
cJsWTbecSdfZqNB8gVq0iDpxsZPv4FUekboYLEIj6K1nYmi+ALE2rmV00Vusp+MTwHUq1pqZVGdS
u2hdYFLGIkO0qnTrWfDD846/qVVA0frOuIo9kONzZHhYIyXoiQpY9JC18apOdkKiO52MkOaNYaT0
ZmdoD8rUYpeo3ptFZmFIgCJqltBz+5n24/gnveg3MRm4rNsV+HdTPBlmo2xqkKnLrKstFxoJjx/s
ILMrH70e8Ehr+iXAJ6jmEC/sw6gO4YrmJE6fIErAhNQ35HcuHCP9LPT0TfRMxlPgFsDeG7SDShMe
B00/gPzeFMRxrpvS4beTOUl/PlFuQGvgigrxB80GV4QC7VwPQuDL8ZPzCAy4gx67LtjlNlbTuKQe
Fx6e4oT8enOGLpF9+eYX5PtMQOoYS7VIMAUDKzUUX7hNZ8CNI6hp2y/EFRuoMrei6FV2YRgk+ISJ
4Mn7cdHPJCiblEMOdC0BrLxETLQZlYeRwrBy8IFFN84j/2q91GeulD7wO7WZNWWz0K8NIFsLWjjl
Pm/9iL4uhKpQnUcqkMHz9cD0EUHJ1Skb6Op6BBhQfHN9mruUYcgPG7fiqkyiF7Td1g6aMYTIpBvx
4iITy/GsLpDsJ5jFwXv6JNcwakzfx6I4KvCDAQGUsasqiNU80azIJMRNqjkfeTq+Gl7+Lq3iLDlJ
8H7xknneZB9QNYUzs4qhhi+LZW0n9zSieNxyx15bMcObME3btSYJIPYKz7pYUX4Mc9N7kXUIIW9O
cx6MiCbSiFUMgF+2qyJwaUOBO1dJGBHlWYYzOOBkkMJKBctHEogQWnoSg9x4eg3RNG3HuySqgAl4
HN/VpnvOBRIqL2hdXcIpJJqKnmZiur5ErQlnmAzJmFEFmPCSVTpLzwNqHtJcRkRAKV9G1FJd4O4M
XYz2jMxxqC/REinL3FZ+pDETEZhx4exUoi/n0LHJMxK3MZ/vYi2mhxkVu9aEyNThCI1RPK14GsEf
U1jQl5kzBfwO33NSGOh2GZ54hUnA5xyJRHAiJGgTF5uwkx8TsK+FUlZ3vv7uO3QN8e6bcnaWswCN
hrkNuwxPOYNvU9PvOjOoV8ro0xUhAIJfnxDHVAfVSrbwgyrqQUfDU+2nnrYVg+0WAXfTJ6koDRj4
OK13M3jDrTIT6MxkguScEIrT0LxTeoQ/dtKOhNP6BggEP3oYE56dMuHipF2fnkrOabu+5UjZiWxF
pBu5OC1pGWyPu1GOJrcNsUmOKhSEGuuNVac14ivOasgJFHBKtj28VhwYFmmW5KArCuoubi0hzVRT
GoKVTtm0g80o3TrXUZwQrpqMT2XHXI3mfrCqmEOEhBsBHyS8hTjqHCpIzKObWdYG52S6TwPVuU4V
94l/g6ckn/BmVt3GswHxVCplVThsi3qslrlBpIneFiMWj5aESqwUpzRBU1jD0987SKqNgFQ402we
bGtalXJ+z/uscEcLEwVr8LM+h0Dr4CnzwWyxlfdg39JqR+6Fv0yKeDrn2qCvjIJFw6cNzmvjX0RH
zoTXJu26YAFadLY9h1mZz6JyzsqA1ETDvw5Sstz2WXhBW33rj4xFjcJ7pPFRLIegODGDPeK/R1VL
ElUEnDvJ62CjgC5bBCMVE6lHO1nZe044FfssR8hWKRiZ+PVdwQxwGds8nMQGKesG4ilZF+FCWu2z
GTMgKzCDkl6hvttzRgCgRLHVCh0nXDHBbczsgoiY8KNFph63xGeFNVnWqdfql3FUuhPXx0EPj8Ce
UaG38iTm1SAmCiGMbu0okuuA5HbTTN91CplVPkUo2OKMzoF2kTURRZriIAZoiDAyQLmiHtSaHZ2+
hRPXB9Xi81TNa35YlRFQyikNHrxC7hXFZi1uhj2uPnnxYWMsRUEeNKFpwYtIeUnyIQftZhg9fAmW
n9F+ZdWdHdQsDHE2zz069cYwojsjNleq2e9ixdo4s6Cw70kCXnHcpZRNyAwpBwEdy1iGhiBbHUos
PnV7VclaEgKAGK9zqulU6xlCwJBObtL1csM7JJeebcbExDBbQToreRHHUXxULed/6Xjls0EXZdvq
aL0aPxiWQYrGzLLkCOpTcDadnDTaRF3lHGzfFjulkz90TUkcN29j/TjoGdJfFdVR7ME9t+FEZTV9
2VS7Kr7ch/UXzt33uQ7zSv8py0hUVsq9VumvjOJ7RmFDgd+dGtbrgmlGWnZuroq9IKZ1kXtTeNI6
dfOXVuD1T63wX3Myf9Hy017DRggDBW8KbTvd/kVB3Hj2qHL0QG5Fbp30u3dYJcuh/OixQsaU3UUg
/nR9/FeN2vs85X//Z/5v3vNirEI/aL5p3//6p/9ZL3fzmZ9f08/617/qp7+5/r/ff4y9cu6N/vQP
7ndS6k37/9g7k+24lTRJv0qf3uMex+AYFr2JQMwMzqRIbnAoicI8OWY8fX2um1mVmaeyOnNfO90r
kQxGAHB3+80++8JL8MXu7c9X8Zd/+a/+5f/5+lf6VokSC0zw/wPHqi6/f6qf/6DU/vlVf1FqIVZZ
ZmAFNgQqXN82YuifWq3/B6kiqk5N13H8wHNcZNS/SQ7aki+TRID4G41K+qtYq3VcQIPkONAP9bf+
d8Taf7TH07gqCTMSa/R8qSMaf6/U1hLvZE8aAZZ2P10yT3za3bhg85nP+dDlu795b/6bC5c3T3/D
v3G/c+3qhledbmBWDplJv6C/CYTEK0Gppg/YE4K4jDdl3D7mpjedupYRI4PvG/grOEQ193SsslPJ
BnmaS/PqLW58UJqS2vWleHM0ObVTMFR9hb1o042mYFyW9cgJav5sGss/CACs/Z8kVpispqaz5izE
FHi+wNm6E5rfGqEw4DuH6eopCAql5rzG0I12eSA6zBqMRGDBDrKlZ1zzYZNu7Z5IkiosyOBjvXka
nofFghEQEx0KUnIDiXKX0AA8m+pKt06zaOmsa/Z+MlEE8ptUm1XWccEwv13K6Wg3vbPJUDA5VGY3
pqMeirkiJZ85wB1TFL68HPEJOTVN5qtk31drYq4sExBaA8NTTdL1/aK/jAFFKPro0sD3cr77uYbv
VprDa/GW33gpjzSrM98I/dSbQnN74TbZ32zN8o2UxvravW184wOC9ZsW87NReuqwJp4895oJbGk6
MEUr5jbQxOCmhR1s89nr7r9e0BK1LtfeNYrnsqYZFQG4PvcODGJP04g7L1/23pizS/oNKzanfGZ+
xSlzcjIVjhG9m8CNHVZdmtThmG6ntfTCoGICzP+lE08p+EHSJISuYck5/xpFAYBypVHK3GhxaBiU
5TVxvISM7Z1t16zTd0eTmDvNZE6HNf9ku70+eOwV7tRvePOsOc6VJjq7wq01LjrfRJr3HLOTCDtL
2Qcqg61DqrnQyNQ1ehjlSJaGRpfgo30xAucshfzmjKm/JeAU3Nvs1UzNnQ7ytrh0mkXdUdEb75J8
PlWWNPd9tHQY63GaFUPxQ8IJIM3PhMEvYHEl5q2vXakJAIWz20sw2IY/fcQaje1U6j7VsGwcWxVG
PsrBWzZFB2A19iVIxMPiPZoatN3lDAFZdOkReI18DM0JvJCwt+UDi4s+VhmfdR8h11QfRqpJ3tl0
Jc8R+prxjaflqIB+E+piU6Q54BQt5LsENDgpaLoBEipU+Zy49+SrHo97DiV5tqYUE2NYhT2B1Rqw
urnFo7ngSYHqAJYcHkC6Twcd/7JluDgzBHO4kx3ofMyR26Ep/YvQsPO0I9MSc1YKU6ORt5M/UXGk
8eiQWgGlz7iobWmEtb0u467UMPVMY9XNxF1+TRq1Tj8eAxZ9rAkKbzx4GsluaTh7ZFQrBxmARs7q
7LwCpSOjp+pINSUHdI9yVaI55qH2FL7pdGE8muFuxK3g1LuixMfc5dVtvODqclunOBPeHa/DOtdv
noFOxXPtBP3j6jYyOSJyUP5DmIpWqrn6NcQrp+t2oAaeLd6+oRuNt9YKfmEzRwLLmab0qZ6NUCtT
eQM5gEGFkxwcJmBsMZN5Tu7tngGPY+SC2TIQiABc1S0p97HEJxvn7OLq5JqXnFYyF/5ckToH0fBf
Kf1B+85D/KY9YL6pEvHslkm5VxwyCpu2wxZqZ7hEP3FepEiLtbOhR3iEImhVZ79PCZ7wTCZFYIvQ
M8RTE3Tjzp+Yhvdr+tw3nc1QiQNCT6wP3xWPNXhZ5Rc2h89VODezlTd0yGBaW8bsU/k4bcTofAaZ
j5GoLH2itbzFomue28qL5YZTXFOFkUHnRyvb/mTk7Wml93ZHBGA8r3HW3U3mELzgEmSs17n1NmEC
CTCtkid7UhXsVcZCbWXe5QEucOo+sLTSeOuXhNHTNKefqTU/5xIf05x63XvfTw+i516MeuNpMXMM
5qZHtmdaOVwEzC0EDuCbfq3OMVbctFmio+W2eKXLV7FSK6r8nsz62BKZsAsrVAwq6U1Uwa6qi/YN
M4E4c6XLd+xx484aHHePgrdcnFLi8BqZRDGpK9pbP9ayGc+7MI8X+jkMCPm+3avjyMQCnLkJYKVN
Qc42QhmPYlwE01XFQGtebNola35MJtaUOEDefjdbnGibwbWq5JxlzFNUzc0Wx/laYoLJ+juMjOat
C+T9U7orrBbNF5oyDu7FGB+zRb5VcuKSXLFNjpYPkG34HOZxCYl5dugv6rbvyPRSzRsclxW1Ssg4
PXNLl0+RMcTXeXXRED3AcXz6V8uvkccE4lrksZeuR+fRgZn1ME+ifZULNyyWx40Msg/snPp49NFC
KjRctG8vl8MNwEvsXr7/4DnJxAZQkjbL7GhXWL27NTH0byYl570alHVWNmIBYf6boezQSgvJ3HnM
dEi4+j43GGtpjtpB72WEQ7Xp3i06el0N9I/UiLYSVh9a2Py9MZfx4jB6Bo3H8IUBzQ0H0xSIkLYt
j32/xZBX0v7dUgdmBreTjE/0RXMPTqrbewIGP4lbPItiHYtH2NjWEzPn6C6H6T+RrbhfrGp69Xgj
4Wf1y41b1+5JZF23nxI0947C0K1hRFQ8eiL5MOGlQ0ACmFJIqR7QzLDr4l3eLLaSW2OV3bYZMpwj
k8OGgAnTApQlGm+B17AJGa9pUTxYOUdQ13LoX5Cm/5xHHhyqPKM0Z3G/ShRxW5pbNjK0CohHMmn1
bswxoOWJTyMm5crbwScCZCrssIrehhtWwG3uWPFr0TfOSXrUxm2aFntb2YLa7BEOfEkNppUW5mu+
Lt17nnKYJaqTildvCg5gqGkxLNv+GDkKUIQzeSeDh/dmlkERmsLEANhhXJSoe1czaz3I7x6874IZ
fGThyvNn71taUP4QOT2gtijiCdXnHoULzSEfmuo2pdJo21fuwZOoz3aJAXpi1WbikHOX2ob5XHRS
hlOMItJGTFqbbrCoPWXqbnnQyJjF4k0ElcUEoKmOxAMLakPZDIGxkgwgs+7itQb7j4HRiWTxOgHI
SrHDalfOKNaHQQ3ThksEdo6UvyoAn2FT1IkGHEOaNzn/blp/jAi7N1yhsqwPViow2uR5QNtno9ZT
5RHYMulcvUwOBZ5EpjGt9wkGI0yirXfBC829pjqeUZHZvAyKjFhd2Ye0RpIPMURXpz4ZiCjwjNoK
lKd+CuIjpZLFr9UZWbEG2utR1ZunhIjSeaIa6l36JRwua4LlUY2l9X2ceSwsHeGvDUM491ZV0fe5
Zq5pGkDe/Tozvi9Fl7wJ1aktAhgu1pnIMHWupumdLFL6tCBjODjHKElX5jY96y6ZUjsPsnPDkWnb
eSUAuC61dp3tfM3FPJBa88YfksKJPb5mGHpd15xltjhAiug89l0UKnuaKFhd8IukWYW8C8hcHjqt
kBbOgBO94RBFzGgiw12B9xsNOAB8xClpPWFVGzzbD/Dtun0TrIhVxJveMhraIYhiscS0ZiwUOsbZ
TaGa7r4K6uXSZygVtNZkJnEZd3kfnbLfw0fKz8xohkPZIipN8Fb5/csnCtDIj5iidnFfDat1ijik
+NY038L5HV7rfq64yrnoD0lqfE6ZtV4M33wFS+q+IV+QlSRbKu/yboAx7qxo6KMqWQawr6tPeBzm
HSFUckM2zIIqtx+cfpB3djaAU2TR0PdEdBKT4d3PSzVTKZT89PNVbXsvpS5uAR+PUDdwGXKiyBmg
lMlbQa36cxq1GYx/13+rh8D4olyCh8YwG9+TCt6ko5bl2QgIoc4RBnZgfvI6TAjgpY+tzhLD+Irt
lXITh7SsOXdUTXfzXYLXZAW1tM8HBO4A70M4A5BTlvMcLb0O+FqQ3oyCmvduIZYFi8nZ1W3QEQge
m2TnC6pkO2p6KMVdEgDn5HICdC+XYqByN4hGnKssIPjpFAlNWWiIMfb2l9Fc88cmCvybCPf9t3kU
cFaZ/h8CTw5fgzSpzzHTiW344Mhtq2BHhtQwt4Qf7fYcTX1xasuVtgUXnXwL0Te6JzrlEp9bxdme
AIARoLCiq9XJPCQFwBarSnH+M+if5zFhVFsl5EC7iEDoyCNtsDCyDH25PsUUaZ1aY6JbEIs8s57o
sUo4kg22LHA8w1A1Eyi0g5GUZ2pamBYMmbopAzv5NYsJiHy1LPdzj68Ymch/8WH6baoie3Vto7+X
bZnvR+BS0yawnGU3c2m/+noK7wztTW1q4wCb1dAy+pi3kDV5HW3n0NT2uONsnjwnFSyOtqI62SoU
9fLE83wR7RaemtiquF6V9wtvi64koDsecdm66Qbgr1bdPthecsG/Wb4O2tsiBjXtobjRCUtakgd+
sRVuGlp5T+4hp1MraSJv14BnM9L2J3jLl8JxQZDNEdYDgZM9c+e94ZIg4Zh3BYdyG4tk5knOlVJE
xiPottcVaEhvfkaBM58SVuENloI3GIuC2EP15cTV1qAgIk2WH4aY6B3vxC8ZPY1ma1GVRLmSRYjI
Ni7G2j7KntNONXq3y0oApJlGdzcNOEED2e+nGcHYjL91NmoymT46fL2jZ3W3VNPmIFjXQ+9kr0sM
uhY2+LyNRyZUspyY7rUN6/nYFQ+qSq9qdpn948HFZUXaXo0AThsGGL/9SABHy7AqiY3kk30uXeOu
ipjzr2q2N2VvM20BJEjYNvsVxdm3xDcJHvSdF07wwzZ+TJLPSTvAieONV7C6e5IZTD8nxoe/pMsZ
ThMW+5lzjWtOh54atyidhx9mv8qbZcF0a/XKOwYNNgA6VhgYBeZWqe7SuLK5TpZdb01wjPd02RSn
hDPJLx6MhDNV0WIkIatT0XWylYD7drLDiucFzRqyNYx3YxvvoLcCpjJZWufZznCULt2RS4A4ROq2
LDG0hjuLF+FSTuhTLmvVboSS9X4aWA85ho2EGUrvjgrYmMsxSV/myNhLzyzPkUKrZlfwoGhmaaxq
ZNnz2HvaSPWmJ/2XMgogeGbMVk2E3izgXRioHBgr6xKYIwW2TfnTp2Z855jGdCBAl+4VH9N71jMo
Nszi1NjRuaTmeldkgB8D1K5z1OcYqpha5li1qT1WxX2ctAfV8viCw8ULnSe5jYnIbLLEnnbF2C5c
E+Kas2AfS7ZfBUgDqHAvUUOvV5qpL56e/tmOijMI9ffAwPJBHP8mXnNOU6WRXhiKylt/YgDZLmTj
HDIgWaOSU1o0HzOGMSMr8n1uQleua/wMdUHFSOfiUN4AvSPCAk56yyVV6eOk3Hppa127wBuvXUwx
EFJOBjqQsiB2yESI6A+KdJHQoiuFHItyoVbXDP0WA/9XU35emq//938/f9KoGqZdr9If/d9y5Sxh
aaX3n2vK10/1I/n6b77kv1B0aL+uJs65ji1cJNT/RNFB+OIvHBeQhvhtC/6roAy/7jcjDsVYY+w0
pe6vgrL1h+szu/09TwBSZ/v/lqAsKCb9O4XXxPrLTxeOI0zLtP8RW1UiL4kqxQpnLhacTmhdxxhB
ix1tUe4ZSRYbpwquFcuCcGAAd0iQwG5IRWf3TpE1+xFLCVaGsTlHwqz3ZYWPtZvl2+QQZsPiWu2r
qAAWHQ+/LC+aQkytutwbmpA7DjL0E04iXhH5t1aL/SPmQfxb5xGJyfE/rwmsEbXc01sDydgG9lpP
fRsSEXmvHQPnfW2ILSPw90jP+A2vacMpINJmMTq6r7O63rfJuoQOfVcbMTICryv/gSfwnWxnYCpF
fBy6lEotXBS33RiwDa5k92h6Bs4Y+Og/mqGrGXUzRadRe90DDV5uKQtcj2zb7HlbxPVHDwn+HuNi
i02Df/6N8AQRt2Iq4ZHW5Ur2wuFmR6bE9J8t5ervPFNg31iCqWGrbN8vzXIGpfQYYSlcAYkA/gC2
oJbqFIs5vvpzPGdHyki9W8NtnBcecLmHWaf4CDApbKQDkcsdJW3ngj+VQfTJyf9t9VOKJWLOYA37
qY0mHeOGUfbFoVwGPXLEBWIhZkibQk47508NJjd+VT4AB2se+6gV9njRnD03eE+IsB7aJGsebNwy
4UINJxQR+saRMUa//DCE8eXB9Q9FbnU//ag36WSi4PlIjHgKh6bzDuxQrQ/b9n1vR/k89r4oB+xv
V/5zUqPW3LdV78z7uUTDwPaFH7Ty5NZc7ReJbBKO83ppCuXV+7WemWyXMIOhrIeSjhmKyRuBp2+N
jPWa+vYXdKAqlCn0sci6Jtra1HRRx+z0KXPXqzeX56mfaHcvzG9+5DxGDTYFcqUQOCy0u66QN4XX
W9sZH/fWXRlwo7nAtpW0qjoJGdvYxWBCc/U5T7ggI5tCLbsLjnEyPhiaKJ0mzkdBTavrZntXxBgH
jPHFlfwBiA1yR6XTcw2trl26/upMusVt89vikoDtTC7ntLc/rCkyw25N70TpnqYOLstEo9629W1e
pa6O7eriOSbaasFltxDNGPxzMMZLfR1rsAkyux0VDqA2MD/gVuObXmculTehy2rXPKm3VgX0V0RF
/VDnbBnKsXkNuuSn26K/5QFdYDh2yPh0LMBpAQvZoXJwS+Wbf42d0tz5lLG9Rx6lpX6L+XFOc1Rq
i4TeaKmJEyQGsNbCAGY4Bu2wHJAiXdAbdzWeIFwQlvIs6DUGDVK9+AQEjA10wbfnscaHbW2tpyU1
nIPtThMrJCFT3D1fJRs2oH64Obx29rZioFSqLOsCoN7S7NTgoKY0w5MLQpJ5lbjDX/ky45GZ0ooH
UDV8d1r/zfTt07xa1n2+Nqe0TYZtofCq2A7daHYfTBKLevs0tBhzygnPhd/FOKCb6pUzzhWzTLKr
JEwc2BypvZto7UQ0Qd/AfPHpOBTl1S0ru5sY4pQayD2LmED5R/ckuO6BDPe7IWBBNwd1zWuQ2xWd
b0HdfM6DeEq5Y62yupQIaOwERw+WPy8vN0zm8Ej1m77DSzg41QUnfvm0pOT3J2lj16NieEMN2hfG
raubRTZnCa7mPk/rT9tG5uo9wG0gAg/L0A3HgZENgboh82/WRaGTdvE3nq/pJcnlx2IzynMHjEFz
QBWI2c6HWSxvXkm3YuBzyTg1jiuaCR8nkxqEGusfSnhLMyF4Ec6OaI+olnQD4K90Im/TSee0si/b
+biSNpMelcUrMO14kektPvXHIcIflK6kMjguctBf52VX4PfHyS2r0FCq2CKU11R42suuFelPsPnv
dt9GBPIEMnL/1kfM1hnFMEeiNYKMNe3mTo9GSAH6ox2wz22ZlGJo7FEkV4xSw4LW6CPArRMey9bF
+eW2PoVrLpY1Mx2fADcTExAIMEN/6u3cfE3tJdklJXD2OCgQE5Ykuc1ixhbm6loXKRN70/hcVAyA
bipLHFyvejdqnEYAqo9imD+poTvOPPLQf0k6L0300624q+WAD8XojGNMurJJxYvMuNcGp/8+Zppb
gGdF5xDuMMDuZJNfLMtpT+6EttcFvXu/soPm4VbcrUF19flRs4K+MHs2KkEwe3uekdEuUYrDL0jK
sBvtBMUhwqxKMXLvFANTseEYlPzM2vfTk+lnau/OfJJRTNFC6pu8BHgI9CgbGyUpSZhhs1DMCGrR
SAgtBxV+uKWuXpUAjm4HaEwrpvWNGuYkzJa+vZTtgui5BD/snu6XSNQ3uWBTUTDFQB7BIBSs1c/C
DZD6OsAQcwvypsTZp8rmZhp4AUXNC5Atzt+JmCqcNEDyMXWAmw5x2mP8sB0W9d30l+yAmvETOL9F
no9bqJDaoYc5bOPQsETA3Yv3LsilQ0X/JAk7lR3Timrgvli6W+iB6ZkR4bNX4JGL7fGNztHxjC3E
P/TNhIV5xTFnmpxYphyj5W9L4NSlwwVDLMZF7lS1sZj77HGp4b7CDPAwgATZ4DfVRRP0O6qS86Aw
gp/pOtwmhToV63iMR5xP80J+GBXiW7rWkgLb+t5dpDglmX8/YIEjJd0hPCFs2RPA/M55rEnT97Tv
blw7om0FPibEle913ps7spjz3kojEHRp6YbTMlLKTXuM4wVXWfffvVFdlyx/Qv65sDPgllOt4YYC
hyVevdq5jIbWAVK2X1PQvwUGS6KokySEiO1zBc0EERebw96c4aE2zfKdbRSQEXR+bmr6ysHFc9sn
NKmuSvyqhWlcnFV8EvVHmjbiWVd3TLsGQAvZrusoWRE9ZhK/gpVMAuakiXFWdonM4odhJHeiokWo
Tx2QciOeKAyM/cmLkkZXoY5h5wOVJZAht6IxCNrwdIla+CZCLr9EKX5hKaUHsjGqQ04rxHVa8UQS
D8AiOc08Becme8H6bmxxf9If2+bpeQzQXRUvcZutzPZmybNAc5pv2WTGx5GyTcZXfVj69rfRHtrj
/x6y/hXjjmP6DgeT/+GQVUOA+7tD1l++5C+HLPkHoG8uYcb+HKb4u/88ZHGSIgbFIcvhpAMv6L9M
OxaZTLy+giOW63v4fP56wjL/sHXdmW86DiYbkpe/fVM4lu7/tMZgdvqnKHkn+AcmMSB7CXPb9ASv
Tdfm8YP+1kKTN+nCPt1wNo7HIYR43ysEoOZ2GYfv/rAGN0uwFmEyJC3TTpap1tRSk1s8p3iUtrPj
5Sdym4CyXB6DK1zt0M1HccMt+WF4uDrXiPtAOhWhnIzHDT7Zm6Ttqx1ZtohdJs1laeI7e+ngVKep
gpSyp5+nMW3u6ECwQy3njMyvcFtqPASTne2CMfjRN9LsdmCMB+CPVHxXcFNSnPbLn/vsWNbk89wW
X7EvJSSD1ARMHbPTXyivLNsjBnzsm2QW7mtyR/yeePMzLEOhWPi5PJhujcz7ylkEQipnbjG2HHJn
Nu+XKHVOoiMd1HkxYx9lQOZpoYIYZnXwp+ZHOZLi6/0WtmDWEsi0guJbbbiPIqjvs8y2zy3HJf0s
pagH/W3jgpRDz9HYJTZKE5ULxAQ4lyXJHGKhDeg6t98dNz0KI/1RGzPrXU4uyRqhfkhRkubhxLzL
nPKlVxqM7tcvGGXf12B8Jkb0nFeUu/lj/uksveLlAnt0tT9Z5KaGMCZXzyt4R+Zcc0iyXWlUIcyY
i72kb8HacCLBfz1InnoZbqSRQ5NSonxIFxzR/cR6w2VBAP7JZd00SDNgLCEhArGJ3fqNNZgfqqSI
rFXfROGww2qSjxJFD2mfNzCpTI4D8U2DYr9pSD6FBbCWK4n5o9I6OrXIE1Xj5nRvp1UeCpMY65TX
t6osyKy2OMBNRPUNO8QA+EZh0Q3EPIWP7Mmb5uZ5zWGH8jZP9MGVh850wh5S6oHbCjkMoE83zc+M
horj4PWfbS18ICoLDcqtugoaaS1mpWz0WuX/KCbKWEq5Y8n7cCEcyKgPW8t6nSyxJZjDWKHkUT1x
EfRDIO5Zrd4qq1T7tBeyQWgU5nOTcYhdq8W9OM0wfi/bqQM8ODQorEm56wsk8u5+7H2IHRh6cAf1
9PL5/b3XWeRNa7aPPQvDOC5fbhx85YzQb4DZ/+xa2vMMxi00MrvjqZ7G96RvZ7bAkmBGNtvNXYbB
9S5JHCTmkXEUKBP2Poqcc+RNF07H5sb2srM748fvjZzhM1175H88wFnpc4SxiDasvLyYSQzyXyFu
+rBigmtbOR+DSH4SSQEE4NdgI3tRv5ayltAAp5x9Ej3dcZlgrcHnAhV/2AoLiYSbPrln3wHZrpof
0MPjHU23BqPkAcQRVuUBSA/2XfEx1TIORYNBjeFQDAMMcTXP5xdS3AfTbvaL73yljS9OsFKfI0+a
YTxwfAnmYjykLSG2KKPTcpisbyKV9rYcesAIjXx06DSoe7mPK3VRyO2EZL/FvgyZ3myrxacJb3pw
OV/zkjjwlqs+dsfEmuy1mbbVap7W4F5GEwWvPu+qZxcwDyqI7bY1iZN08uqAFf6ROZmH5y5atOPF
R4TK01NpxofUKZpb/vATIFFAAoCEtOfSzuRG4RwYAoxctuUfX5nthV4BWstbI3Ojas62VlK+k2pG
XCK3hYUqaw88TJ1dWaVq1yFJhytbwH3jEvNKbU4K5dh9Xzp284JqgoOVdSbjaNQCx1yHQzo73dGQ
bIVnjZSJcO48TzV62sbvUaKdJZtPjLYnvPa5rV9WsE9wFt7HcXEyBnnJ3PrRqkFXL0zWEGxS9d0v
8uaZiaW8GMX88vtZ7mFtxDzmPqo8To6ryY/D/rEPOAdtI2+kOUcFdDryxKhG9rdK1y/+1ppnjI0w
uPq3lHJLulTmp57aRk40Z2rIzoOwK5jVVDpZtutihcQ8hNPpR+yODytGnp2axmHHVJlySJMzDSEb
MJwyrg80X2E4sN85GoldOZOXc8fxKY3Tbt/2HpGTtK5vfqcVigx9EfmruQYtmQuTtMbetf1EuzpW
jjCsgomLjtLzQn+fGL0Ig0JnpEgdRhZvYReWV9W2T52rxqNsu++B7LpDazIshR5D1JaDn5XBAQ/s
V6Y0sBsVWB8fprmpYmvLHf9udOKR68rapJ53b6Xr7Zj43U1V9P5+thDhxn7M+HSdH0sZ3JBt2TFI
a6Gf44ko8JPIdKLlKhBfJqcKbqr+AUQLiS2GowAmcz7/DFhNYHr7lIn6EZAJUeGo5AjWKyJlLk3z
sQNBk9MxrQ4iJAOmdhaM/isujXNJ9XFYNi24KS549sJ4YHgzoEyRnxs9ZjDr4tH85/d56K3M5zol
cvrrAn7VZmGP6xqGu28khe1OY+6mOb0rhvFoGj3ZqYn43yhzaCQzS38C823rxiY3oBe90t/H4Lcm
tKAMbJpYT9ctfLnslCEOfuuy2bqtqM3l3mSrjCh3Lcr6hcHyz4FEWeMO6Z+Y8/+dPPz/Jg+o/Oxj
//mm+D79Kuuq/7ttsfXnF/25LQ7+sEyw1IFtSYmP27LBtv85e6DqxpSuh1mdcgEJ4Jzd919nD+4f
bKXJKfiQRxB3JY76v+6MnT/YxWLOFbQCe7rg+N/ZGvu/K1v+3l1u2f7vqiebaUdg/wPAnk0Gozys
a2TPcCwqgW4+NOv8zdDREzESZWQop47kRHfjmt5OA7UnpFboAXxKkmINBbyEjdEHbci4jY2PqQMw
0u5ZOEp6Ke8b6kfDVmXuk9QxmtzshvdVR2vcYH1adeDGKTmx9kCF4hai5OJPaKZjY4RNRFtqW4N9
dVIszMj2937iPXs64GN4MwgFI7SrmCkb3oLgPOtAEB+CfdeO3NpxMDxrJ9GmgIQh8rplLl/gu8bF
Q+INcFWgA0ecS91NJ7p3+jdSwsJ0J0atzTvQGnuxlOmu1QEmYoJPo440DSZaBS3K1r4g89RHAO6y
mupZe0b2RzbCKNm3oKrc4qVJ2Fs5Iv7WlDHbYY/N7dbmWUngipK2Wc5vgLTbu3EhwbaAWsD22tHw
KWMYn9180zoyxuupTj6C1TYHU3OewfBOrGYhi8r7zJMU6h8SW9qjoiU2gq4zlXjpi2U3OQU6o0VJ
XM5A6OpK8wMAizg3sbnuybJ2OBuWY0+ZyAYrPNsAgeAsFBahoTWC+6gYyjPGAe9Q6bBb28AIrlgw
dqlI8rAlE+eumDjrNT1nEXk5pZNzdc66kbqE6mKLansPbgw7ZFDQOn439NCaMmwkzJs9CienmB+l
sAmmHP14b8jzZQkmXRjvoFCT3ACLvFDmqNzyigGM4b8OBto6IiipAQyh+y9hpAOESkcJLQ8ccTNO
815YUHPgq5mxvW0M44qZ0RuHs+lDHpNWFEPgYLe8gqNgBIEDo8XiTZ4B2cicU3grPhwqQo8m4baQ
WNkWbO/MtbPtekxa69g/4evbDGsbbxtwB3wTHAU81bMTwfHHmTwY3Kf2ewpU0ta4sJRDwUug85py
quo7odLXwC6iHVZx4xIRokA4MkhvF+aES2E17pMx+9nrrCjVAs6Lq0OkNKuaO5aRdF8FguEY4duD
42HUHgoiFnncvw2q7LdscXyCdGRWo2gkNeejYAX5WiBnN+TYiMidHYEgBLZmJMndG6cKx85mnpB+
RcScjK6YDr44yVlfZ2gphyVsYkdrcCh7Q+3jetHB6DKgb6U+EioQ+9FBd6zKbWK7ZaiqNuB/exkA
WxK8ps7yNihVoTHNDw5O4s1K5teeZh9qTm3vNO1nXAH8gbmfzgQqjQO1nRgn4898gmRSr3q0qPPF
UieNR6n4daTG5Bs1o/a8hpW49O+lOT55XuLv2fHR2K28H/nvQHO+PBjtNMG2ViQ3GkRLZQPAp7+U
wUUD3tXo8u2Chv5AQcR0pd3R4j7pwT7SK3DM9exfaRdA/9sQ8Ls4m4IdfAnaL8BuIN+b+tuZ6mOs
YVgsMde26zHQs1ODah2cBx3Wxkui3QiNr24i7U+wMCo4GBZsPghMxuprEIV/gUn1Umh3A3M45iDx
McH2kHBjbXPthAAFqU/TuCMs7ZPotGOibtRh0h4K0Zf9Bh+3wyM4v4m006JJQdcNM/aMFhtGbIHX
076MTjs0Iu3VmAaCiWLAnjEZ9c9IOzpYZy4jFo9cez2gv5LMx/1RaR/IQs7/ZdDeEEPhNmm1X4Rk
yrbDD/YQKSMsmr4893a0zyozeSnNyDiXlkcku+RSmmgRYq+HVMnKx4RCe1Vi0fKNJu1gcfv+u/xt
aqm0v4X+8mxPz0BORSrul5HGYPA0ecg2csUYh0fG1W6ZumPn06WADmztpTEmMZ5S7a8ptdPG0p4b
mOI8erQPx4j6C9QebEUd47eELnLlt8Q4FtImZurVt03lZJ+j6i9l4z47Lu9noH0/fquWMwq68VG5
xCT53er9kMzMXIcvoWpFFweRTnC41AI5tTiUXfGtwWi0asfRkKAiCe1CqrUfibHhPVW251o7lYT2
LC0VTNZO+5hakpmwSthq43IMoRUGoRFlV3up6gff79Dt04AYh1ny4rVPivF8xiMue8W/fmDHhy9n
Hm5pUT3i5arJmHDb4XWasV81xrAfOX9uOTW7+JtxczKdufQ+gZQI+5ZlXKxuPUX6a9Ye2imAPQ+7
F+3CAF+7/2DvzJYjN9Im+0RoQwQC223umUwmd7LIGxhZLGLfEdie/j+Q1DOlUrc0c/9fSCazUjGZ
WCP8cz9ufddj/cJ+eB1hDPN6+rtnrGLh4hlD6xuPrXg3mG1MmMpSzGVycZmFacCjbO4uTkM8ZnGi
oSbvQjNhMLq41AB3aWJm4VOAgY006dofUm9L0qNfAfUoVvD1NzFvlbXCAAdPWu1mjRYuG5xZlH4W
zwrDXE6ZLdZ10h6Ll46TSNHx4q+bPB+CaNdusdADj8ndYNuC0yKZSUMLFaNoXDRQLJa9rPRpW3cD
tWf+VGzC2j2Y0k4PVRBQlIb1b1pMgLZCHBh+cwayg892g6D5NKOPttCTojAEK+G0mArrxV6YKcFr
crEcNov5MBRj9pgpEqG8WzAo9otV0c3hnojFvoj/07tucDSGTTeAZcfkKLnavtRifLR/80Byl9jX
tVc2h86cACswHcCDavvB62Dk42XC2HIVlmmzQbecDk3EPIKtr3mQRcobvvABf2J/ruR9XWdfuCDS
nD2zFOcoNLMcFb8L3qPeMT8cHGzFWveGivmyXfHVThTP9GyCTqxRIeKHdWif7JidkxPzyOaR4AlU
+cB6tuGER9DpcWKOyiZjVWn4j6Ib2WDVptGUazykOO8LZ/xonMr9PR0CIbjbFfGc46BPg60BCvYW
HpZ7an3qhvJJHcyeJEmrR5CgIo3W8xjrQ2pjTI4q41sdipPVFqzxutbLNxXcB8qu6UfelJn2L1UD
+IcrZckzu4TeME5DZpk3s/TqrV3KkKIFJJeVq+fkrqy1e26kmK6z2AfNUbAMhP82mO1jUFrg92Kn
c8TWnIb0pQhD/z7rVE/wTEPQEwWusOCBNmwGQHFTkQ4Y+pDwkNlRsasITsLuCMXBgqLCK2iu7/rq
aqiLNt25GPjLLb9z/TgEhXEE/uec/ca/8W3SUX38zJ3DywMeKjnC6X6Q3IQN66BVYON/7ERqvAV6
yLZj7lIy4i+Cx4ChsCZvBPl6TvjRKj0lmmtexrV6y4X1wzUWk0g6lkdj9muwvc23wEqLk7YM87kK
FuQuJPuknV5llOQ7FtL8VJupmFNY/Vq1bXeV0E53aGPc3iYD9w2RlXJdxHQd29BohbLj2zG334KB
cRV3bb0hiv1AnhwfSXIzNM64rmVv70ozfA0VNzXxMsZ5A6R9HrhQ6hqes6MyniyAA8i/rJV9Sluu
iZLyC3g45vehLGGUBqJSXItDGlSrfGR1WOMgfUQ/8kgw5FClYsvg2TyX0fzQZTJ9GAr7yZxc75YV
OhxRCqpXyTDa14Badpzf+glyjCCAPzlrO8/kh0sZPM/2aOkMmZbAw+QqfIlJ8qmqJFsFfvRM1DTf
wgyuT+ZcElrQadXulUNvXmZ36KDFBUlhXuVxtWMCeXJbug6KATXapgjwM/VGtbEi40en1V2j8uTL
Njrs2u4gWIEkAcEBo0j4SKtW+zFyutuoFNWhS83p2pp7Un5p+hCb87ATJQgHn/xqEzfzPZoGs0v0
jXVOV/F2ljPvw5zi7TX06PS2TTBe6NZxvhkqTJFVuqoaVyEtHwD2LBGdmBsvCHD2YavCCa1zQ/8c
vVd+cz3XwviRa7WUtbThtelTOkEPtHkcJGZi36EC1G+C5gMNM98JohaMWaLyR8miG9e4aZdXbsv1
OtYFFTFxV9LlUrjHqeVUsNEkwomaeNOOcX0buV25TyEx7es4RiMfpvmUte2ChQt9nmhTGlIYPyVs
K0IAEXRtgri7LbQJpiuBzrERPSEYlOH0NIZp/WpnYbcqGmXdW4UFTWOi54NXMwNHXFinojItxMc2
yx/7YEY58ote3TjFqKa19GN/43cNCIkuTCg+cX/YHjiaXIcdXduMypOoNt5Cx60PE+LQJ7178tYG
rUFKIA7kyxR6jIOwbYjv7LKBJuYdMCTSy+RZx7F7yptRXPqOd3I0y/TIEzTYgy/nngZGFXK05LRW
Xc8yHVgRSyhYa2tYRPlGgkzBbURNuWHrFnNLXF1q6sGPJl65LV6kx8aoqdNwOjOnNaBJzEc/CdNr
GsDjx9yZ0ouaxpqf0JafTZFc11mmNrXDcIABVr6p+2D6FCwFaKSttV4FDsn2lTM3lMeAwFPoVJ5/
ydqs3fGQH+6y2tfTwoqjYVDWPcrtUAc74tHAsydtpe9ZzhuL0bT7wW51PFV2VcGsLMqj2fixvbVI
MrzoBWXxv6Pc/5dRrmSWCkXgb1QrHf5S3fzHX/ljlOv9y5YSlQkXpIMkZPPD/vDLqn+hZEE/8Cwh
Lbq5kYv+rVnJf0lSXjZEXMdGUPWRs/7QrCz/X/yfJv+4jpQmYfv/H83qFwCDFJB6Peng1vUZMtvm
LwWZfieBzlCEgoFNHSC6g9nHBMSq/obtRfy75fq/zo7/Ys3lu4AZE6bPR7FIXP78J/hCFMyuQ/re
4+on62AMEqHiXMX997Sruq3p1I8/nYc/Ztc/g0p+7dJcRtV8oG0rG7nM8cxfRtVh0XXwB+tlwprf
+g1OTOkEzU4zEVnxhze1HDdmx7sRdaXadKH8p9bjpUbyZ0Hw918A2VMIzrxwlz//6RtXE5SG2Gnh
T3pWeDUmLGDnfNL/0Oq4fI0/fQrHUinUUK4xh8vmF6hFGUhFVA64VmdU7bl3wvjsBz1P5sA03/7+
kP7lC3m2osrSJQYAtcOTvwA7cHanOtcZ05HaYnMlcoNqxjH/3TbyXy8Uasr/8pUcJfkotdwg7Jix
Ofx84FKGGBFoMVSShKj4bGZyP9Rh+R1N0gRAJbytAHpO92CS7tgm4XL1WZGGuqMmu4rDw1xJGe9b
ouzrZMCbrcEKMj3lB0jY/jVzXKcPnwwr8q9ZJhgrS4X6GAW9RdZFucnOXWLeEy/iMDeC145g9LrA
pESC0U1uZDbchjAe9qbt5TdGn0YPwzzZJ4l5EZtwnsdAjOIf8zBU2yyAHRRGRrole9qTECwQgbvI
u6q6Prqyc/L/8EYt513Nk7V2/Mi57o0C7ynAEYw6OMz9rfJ1eXIGlX9HPEqf53TktWXOmppJiWvu
bJLzP5QBo0VSUUsR2WyOaxGxkm7g/G3s1m5ffO3c5kxzDqUZwZF3JTiGtACNXUr0Uplmz6hn80EG
NTm4vL1FD2y3HtzpjV2F3q5hWVExVYGCGc4vRtLOT1QJTwfpgP+l1yVcJ5weTIaWM9OHWAvwanUu
r6rRFquANp2nOBz8x8koCiZiXjBGjC3B7aGDeyhl7PyyY2wjq7pmz5iPwt0p3tmZRzavMNjG7YIs
Fh+1EZTvGl7+nqYoYmPBNCp8pG03M9ZhhbGfTC6K2CYW7aY4SEq37LY9oHDNNmTqtlnkFPkZS7yx
1WBWDpU9AsC1G8JyK8uc+W8W0AEOcEIpUSCJNOl20FsFrvBZu0kpT2VUFSjHEOOqDYqHxWQ1QLPC
UdsUkbUBMRC8zkmDpinrDqByq6OclkOqNS++pUaQ5BJW7cGXxowwNEE2wGeZpwGyazVfN7Z2nlvC
xC/WlI83whNuyTYtNtkgh6Dp1m7J7vWpQPQx934+s+DznDwWL8kQZ99zF59wS3PoiR4PQFqBnA0q
jTR1SCm+ERTlJiAJzxMT/wn73EOyuCKmeaSVSaX5UdO2iHnf70+WqGEtTK6+A4bMxGGxXBB//sid
4GtiULs1W4LoJkaNPhoeKIZ6yzBwdIuTI/rN0yEpAGHBHABVxvpR5pV4B5WFFdyLNzonVp02J5jI
34xsoX7CguD+Sl0LUCDdxxs/69WlLuj0SIZmvstaxhJFxhqLEPN8KYb0qVxcLH4Zh1umC+0e1RMv
Aq6X1jFfFbu8jcL4uZ29ycVBkMKOXrwz5K3yq66yJCLCTH60HbIXLU2kMrjm92mgQXtNLYkqHTo+
Gmecf3TwXjg77euweH9qptNrZpb3lqATx6g6whzaCXZNNYF+reAFsC/DVqya+BB1IFBcBFZkg7jb
1qpvd23Tj1fCunEZpq6NICtoiALMW3lk9MqKdfCsWL9Vlrh3DAcsoZtdezMbfVVqGpll+zHi5a2M
PE7WUYWFWA+5sUmtQFynujzTgca1rGR/jPyQSF5jaLGZOuyWoGTrjTVUjDZwnO2cGediaDv33Ent
Xiy0RmJi2cHnvt3rgIRzlFbqxQSutkft6s5BXWTYj7i9pa19XI/+8DHHySeNUs26gCSirSV0P1rD
Oi364tx05QswhHTtinS8laF47o3c3DgB5sU+rTtk1QXOT5kLSjtCZNuC4edKT0XmUOwmt46WuBhE
2GOXdc0iujWTmVFDEPcuiqqnNv0yS2sGg2YZIOk0kmbuzo8U3Vt+PK1xyeH0SYcg2vWDtaGstQi3
c9XILQih4IQQBqisMUBHd317SBDHt33m4bpAIKF8Sr22gTTWlEyyaY8QhtD49C5WPZQcP71N+/pe
TW9BGEX7KYFjjn6XPyBF88FaOC90JCVIc93t6ACyG6zxaaypogvRY9YDj6pjFIPXH2YXIoaTVd9H
qz9ThnNOIz/fLNHQfQoztLK55wxDX2V+pQ8UBjjrOarJUEwtR5kEDGFVoORFf+ly7Oqpitk4S2sm
fMuwayqKe+43SoNHTSjV4Jr/zUPhYUP4stsKx0dZkmswqwQRjVtCIRYETw42DmiVrIUS6RVf1BaW
uwxXCzlkip7YIE4bmyn+rW9z1uaiYWbuRTeWacxXXcqMYhz8YS/yCKhKpGCVuC1TvhitzE7D3F8h
lh3bDqd26GCQoqHPxZQ9JxXVoVYlLYYh07R1GOrb27aRtD7SX5btaBY8qsr4wJXzEnX480VW7Dxt
4+clm/CjinwgEPUZm/LbIKp30/ReVR3sy04HAK78WwS4ad+a5T38n+MwpV/Kefitla4AAWzE8rqw
gzMy6bDVDFlXoXF2CVisigRTFQtz+7gEueD1nEi9FKeRgSjI7NsiK77D+nK2Cu8G+299siq9m6ye
iaXxSaHBMtp5gUaGUw8OlhqSR10sDAyGvatZ4dRTY0KSocc1EqIAiaWmij1nHkZLxmLxCuZ00dl6
lbp2D4G+97chnCCYLeV8acfk0bXse5d89Z1TLdNRjVvRC64mNbzYgfY2YxRGzANqiuegZb5n2DD2
uDOMvdsRYbJDGnSDoYXhhV4X5SQ7amuDDARfmO7V3Nf7osTsYUfiiWgWKIC8/xb5Ij15eekApWJ/
HCqQt7E9P4mFHFzTMBqFgGOm4jDO5VFn3n3LOOKANYkG4ShC1+kuTOJOsa04KdNVjM8uaL55tMKQ
njiOmdOuTbNi/cDHMw9MzNCgZs4YeUcGNeAcL6/KV3opeLOPXph/Ojbz2SbNzesqHbMb5hmnHrrA
3vAZ1nSzSA5m5z3jPhTnqqpY/2iKhDpjvjBUS9+AETMfbcR4OwumPF079Gcv7ZhTithZD4GV7IMc
p12C+rCxy6J8sCuz3jXT3BznElbQps09CrRnJ7gxDBhHYYohKKfN4NlpFVYyJs9OgRYou1l/cyff
eLB1U+xlOrqvOcuLeB3Hc/3Gkh5ycwAw4BEeLPyDrL9yUmXcZdb0YIUVVHmKrHou/W1ddd52jpD9
MtM+BMNNFhQEpn26oN3RtwngYvvyaY1PcvJj/pinJ6cXZH/rvj8WRZ2fMkhN24YBLJZyt6YqUo8n
GIDtMwJIyIrQjnkv0jsYRHO1I15BLxRAu7vMpVIpt8pzUHzLuAqOBKc2Q0zyjkBctzGJUy44d2AT
Q3giMsb1sBTY6t4a8F3GdfGKnBMeSQkfNE8FhFRwUK7l9etIMv5TnZQXsh3hJa/L+mAxKlioJ+kh
xYW2SWdl7hwymLgCimlT9pwjNev8MhMZ2PUJbUMGaZ2VPdjjJZWiulRVawhc7vLVLVL33R9Veqcd
rJfIaLiO7KolDNVW17iAuo1jtnjn3PQNRcv6fcf7v1aff7D6+J6LrYZ96H+XTR7gVv4Ii/efg8b/
56/92+5DU5CkTUhKi7ixKRFI/s2uZAO6FAyx62U3ygbx/0onuN2FxOrDvp+hkVwAmv+WTrx/eWwr
sebY/1ZVfnG+/50TXizayM/bbhPJhHSd68GXM/HE/7JHLZ0CqGAakn1MnesmpR8ojdkA9qq/j223
2EoeF+vZD+/HPn41POexKvTxp0P2nxSOpTbpr78E8o3tY3CSMG3+vFFubEb47jJjnYP8vVqstOhQ
JtQInMxhaICWjott5Trfssp6Tyb5YLjtS8oKBGc9DYKxSN/GsL8byuy6y5yXWRKH6RNzbdJ/6Q72
4xhX1Cf0EMWX0tDCc25nOuUh+r93NLJRtTjeY8dj/21kt55mBV8O+eOM0RaCzDs1EmeMHPk6aAXy
vHdD5029mlO2fFKzWaiy4la7+r4VyXc8+wsiuLpFxSS1RjFb4rQPbag/E9O6oi1979nMK9xc7cid
RatANrg+qDNoYTcK5mdlmN4xGcpWkvbRlm0xxoMtE+F+nYbFKwCqej121Vk4/cEVBgmngYSTmmmJ
0MhAVqRfa4QanpcNHEGjQ1MFTwA6B5Dx8uoK1yx6trk93I+B/9kjL69iP7m4kX4pywG4nmmBMIte
7ci4Grrkre8rAUueotgktdfKGu6JzHGJmMmlNUYC1U31VBu9uWJxTuWIBSDNz9JLEGHScLyCGG6F
st3TENhP1k6PwVU0LQ7ypH9RTPZiJZOVkbl3tkUmKweUZnaUO0bOi55w9prOaxPYyPekkUYn2vzD
ZffXS595nymdRdQibfKrsNbGruDlsJRyYwHeMsSgA8SghmPMvoTyHhI2S51uOzzV9r4seBNktCSs
//6XWMx+v1z61Igxv/IXCRMu+S9alONVeJ1SE1NvMJ97o3UOc8yGIQunM+NzLNxJzKxtwitCswJL
sCrM113FeI6NjOHzgigqPGbArtqafHjHp6x5i2K3MqHBQcloGvnYDfVBm7G7q03/wa7FU5jAWK2t
Bh9W2tzNVkvx3YjDYWKPKsL0MQudTW03wT9Ip+Kv9zlfFhXZQ+CTvvurtbCZYb9FM3w4QWN4qMvr
qqD73XejfWK751yN2HDQp6SHZlYP9hGf3HemGMwMCu/cM7DDftTf/v0ZsP/TGbBsk0ew7UvX+lU9
roYybCJ3Yo0aCOqWS32p24qXqUdXDLOP5xnEQKrrE8+fExzBN8djRWk8smSwdvgOWGS7nbd3K/+t
Mss3bpSDVO0Tbq+3TKcnVtob9i94/GFwCZDqTHLgSZaTA2F2Kh8AFdCrKr5YqRFs9a406wI0CNI5
6tbn4UETKplE4h6NKhFQSn1VEbYJRbFtMz9cjxRGTdYimbDws01j3PhB9H2hCbAdIhiPMbvAaRVK
dCKVGbu/P3b/8YRaPhcvbyNOrPeLNs1jcUgNyDeoDTg0UotvRu6iWnPFjWtffzBePMg5eQMPwC8B
bWvdpkBH8+Sq8ZwPHpTXOqXh6O9/K/evNzYpMYubSfmO8uB8/Pl1ot0WaKPJPSWiCh5DfFaabjLU
83By9lY/wyKzTWzoA931fvm9V3QWR+YunOqDaXjftSFuuggLYFMm1zHuLWqlGQCW+yJExzChFVT4
SKiN+V5X+qtS7TFJDbR4jxoyrI4rFcqHriENmdvOXZKofWpPZ6aUD136oOb+HNj+j1ZG5zDwKK3x
EXV4QMD9EdFliNU1TSwPnjvexeVwn+uBJlOCM/6IzU7P36NeXhUDSfeqIhAbmJ+NmO5DPD8xAiA7
6fnOr6OjMbnviuDlSk73XljcjinkT3riRUanRlY+OJTnbMGnbXJibv909P/6QJMsclwiao5ylcQs
/bPo7WfFEPa5teBELEphw+yttYtbpjY3ntM9DD5e3b8/3csT8s8rGAKErFwI+C9DKPeXs52WdDPP
A2d7Xvxc44SFwDHTy2+nN+usp85H3p6AhS4Uvb//6P/w6LAINrqu4onGo3X5858mI8RRXJOZLG83
mpvPIeXap7zjefz3n/KXCdDyvTzfYZEm2dCAOf7zx9Sh2Q1GyGOzcr2tZzAecJRWm4SZ2xNvDECy
nSW3UpYxJg45c4ljN/mH32E5ir8eZd+zmZnYjCds+5clmukVniGJ1KwGAYSXitUUENp8MxJgWM5v
kog7oeln7TIchvF91ypr5anon+jn6i+zPmhirvRwwgv+LRcK0M+HvHPFlGHDRI8tSi7mqWVzhzeG
iTGdPkzm9dGxAOklufdmVf6wQM1ZrM0RJoMSKFTi9HsRUvtqus5VmDUnrLLBzlv2zhO4ktVYoz+W
iCxM00KXn+/dmwOU17Ht91KoR11ixkrHZmWk/gMgwDuz8q+SULLhxRw7coLYLlNiWfg02INxsEv3
VTDB2iA2jJuxAuRSVt1llNHBcIdnbAW/2Wz8f7gnBPvrX06YINVHisBkdY+BnH3Gnw+UGNpIEbav
mAaQhmQdtrFnfWK8AfitFizwI3yPPNfa9qzo7AzMbpdUUw3ZImUXGjTvs91/Inp3VEnJmzHz7hK6
vSAtHuvKekp6iqjBpVCabRQ75sbesTSfDKS2WDJ8mcN2oxPxNrg+7Qqa5iJL+yFUtKhhoQp/lKLF
yMGr3b0Pod6pNrrrdPgJFxjyRxkUV7xTm100t/RPuGCAwK9A4GMKXa5cGIDg3AOAgj0uB/ptIgvO
favzjYjiD/g9NKQl6t41S5SphPGHX5qMhPnm5yzMM1qgSkL29Uw1hz8Q/tU0Y1zZ8Oo2pUz7lxFj
+xvZYOvGGB2xqSBdPvlj/VSCAbOijgqbXqFsqQF2qsIgcuWp9K2M6S4c8aB8Q05el6C4D2Uvg0M5
qORY9eZtNUXB2aZ4Gn20WWGieQtQjNwpaPYQc6j5QvRwYseC3TCTrqVJTc7u/QwyohT+bVE8OjK9
S4trlio3o1EeHNCjWxlbNwo4N6o5PhDTqN+YvEUk4qptMGjql/HTkyvAjuhUb17YPesUXPKcRVgz
nbYiyjBB38z1/JKZqblNFq6JOXkIxBKAHCQ+SkKC/nrqePR0U9Yfs0EdHG+JlrndyfbHlzgdATwh
S0bCvClLL1kVHRc+rn2kWJfPwjS5jiuKwzyD7U4Vi13eI35azK6FUW8aECjZZL5a7kgWyu63kI8u
8OVXvYg+xJyznFl05pFIbqvDl3xm/UQ4qtv0rlNso1ieM0d82OCDV4FWn7Opr8d4LG6yyNvKPLrK
ButoleYtgVk6b6AaLvnTKSNPUs6sO4ZJ3xeh/2jl9gvEdXwD+JzMQL8RCvueYQkcHLLgaW2cgtG6
+JXcewath1FO8jElaExbqtnFYmUmU0xLEWg7dy4IVg6kwIFes6beBoweiGeqTR5Bf7W7+LIkeXBj
BdcRZjxh2hd+HzoG45Fg9MyKd40lnpVJYJfeKZxwueLUzJ7TRsyHFnEUz0E2NXAdveyciJweUkED
+AZaLcMDE2nTMvO962P+A1nc7wovyT+MlIwzUy4arYdhWiN+xnRWy2wfaXe6yMHEdM+yMSs4jnYy
R1vW5d19M2JYBEKP1uak9FQywKFXtARIrONlKovrynOnEDJu9B5PeGWBrjafLE+JCmIS/jZj3H5i
hUA7eZ3297AB/ZuRwsF1m2U5yeIm2QUBMy+2jmKTm8VHhXMQ6dqa+TCLXDDkcsPipuPqCXJ5Ykos
3/ScV6zM/DrdzQGep6gHZrO24hy5jmMkTyF7jzMtk0zde19/dzNkx3hwXvphFmTApRN2G9H19hFD
FpmVLvGPadm2Gz+KTGprovBbOROf8+z+AQ2iw1tREHMP6OyhbCBYqnszd9/xrtgvNmwLruwusLCA
2plLdYPA8+3FI1WGen7vw46/VDU3CJkBmHK3i8laWniaVWeQxzUI7RqMebnfqq3JL7CdIjYXXqdv
rKCxt54KEB6Zr6Bn9535wM6KqDk7vy3pGdhTFaCApLgSiXhc5qNtLG58I1W7wEwPjqZJ1vcfFWPz
pEKroMmDCCKsYydQL3m4uKGdi932C7qMiLvPhzQlr0G/si59nL2VfeOAF7HPpGS/5a0VbRu3uo3i
GPcuFVGQeDJrV+YWqWnLIhUQ6e+lE7wFwnhLIn6YJboNEoHmV2/FTlc+7xybLsXM0juzuSRe/ZSH
+sY12IBPWn0oIiW6bR4k/KHtnNkvje+j7nctOWJ1ZlK+o7hjbRfMqhBaabqlJcLuoVInRvJldcHG
mIfxmtTToZf5j1pxrNPcOTOqeYLUQMkuevHN0Kf3NFXgTWV4s9KT/6MIk+s5bq4oKvhGpGJctUn4
NNQgcJLR5jlUM0cSsXFXUnjAEzVPkM05MMyNzl6cfTWRA4vP9H/Y6fCSWFG8M+hjpgSbDVgfn+BC
gToZqy1XAWbfHJ41HJ+igA3T6OjQBHLAp4Stx26Y4pRfc9rc9jHsaGvEB2ADIZjdfUrQKp2Nbz1b
+QI3X1MChxUzcHzcJLxDJAg6BmStFV/ZDbVo0GPbfT6OJN0MdcUT1eB4mtcmDsot+kq0i5i5rlu7
JC5vzfTbYR0q4y9t3dYwkSqxYA+WuZqUgnJU9TQ0A0TA8i6t+1c2JNjXp5havrL/EUWGOM12cj0q
v1qlMAWJ+MkLF/+rRdouF1jVeyd/SIrkEM3hqRntU+VQfBHTkUyDwHMfO98i/M9rhPJNBxVwkzbz
Z6TEZ+whKKlav8gufCoT9jIqn3azqwj3AgCAPv9cGe0bMum1zuS9P9qHPmcP5zJVjGn5KDIe5zEW
Cim/St1+KNDGq9TprwvOTw//Ku7zN4+Wy8jsvlE78oB94ioqrUNWppdauWdqC6ANts2e3t5VGOeP
ke0/+yK5zboFXhTrNSbxBzaO3BdRvfamCkTXmHxluvrsC3Hswv69hI+CtFcdUjHsao0yAGVoW/bf
i+UO0WQSNmMxsEVr3maNi5K11AOugHbFsORE1pnVRECGKdWPSdXeJVH/4g4cFtEQ5IPqge+ZzJSt
Yn/NVhNdyOkOlJtzTXjzu5cNj7QS0js4fLFsAWRfz6tpQBAQpjokFrvi2H6uLXycjWMddAHPIBLJ
pxtBhLaScEcWg8VauPTUMeGsHfUD8PpH5wwfovcZURAO9ARXBvh16GxMs1p9KlOamVuvv03T+YdR
9/WmpA+VTT8Ns6o2SfxRMtePP1LgcQMLK1WA/RvbM/y450b1b2nYoxtQiwaJ0fxWGv6FS/yxdhCG
gknwEAu4V2akTLsIf9jgt4lud3REp85jbBbQ5hhv13P4DSLgVwftNzLZJDRxR46JV0uVV/cUnHgb
4eTHcPDMTW0RFoyXjbIz3Gd58qNIJvTkfJZESL3qqgGUsc4meoUCsvVCZs9561LPKvCUmwONeg1r
iTUpIFZwSW6sSQvgSo5FgUHZ6/d5aRRb06IbJpyxfFmDS+2sp3iJQVXSZolkwjgrUgND+dHCjsVL
xmn1xokGZsh5c5pLP9oMPlmPxo7Uto+bA1hitIapuDb19IPyvivReq8s027Kxj5LL6Z7ncCYLJhX
q2aTkxY/VFFP1aYlHtp2/PKS6D4K6Sc1OIKSrx51wbUtu/hG0YK6luywiZ4quBGmAjU4my8dOdkV
pW08Ypv0vQ/SS9nOXOw40le5JUngDfaH1ef3OFgQmWvvCepks6VhIduSPP+sFe2xsclst3cLkAZz
uYaFgmzNXp1oT4dDnuPnGCwZrJYVaaJ5jthDxVogK0YW8yR+i8x1QXNZj1TvxERg6/ylQ6g+ajHU
u0l0/iaLE/OFLoD7SUXWqusXByimHLPPL3WDUhay/luVNbtzsxyejCqYL5LKhV1N0gYKmEqunYxR
KDaMiOWqZlh49GWo8Qhi3CqWEbgM5GdQ8kRwOJ5XVk/PryutaY2PKHk0TDs/e6AUr3xAiSzSoiyB
3FmGsVxHw9y91HSAh2t3mvhJNe+3hn4A8gmE9tkQzE3NQzarHOsomOI/l2mfHcMu9q78eBCruk3Z
qESjMfaE9ZgcV5VtnayZvetKe1OzyksU+3VQ+c4mnRRRFsetWLLzpaxYhDtO4LfGpXGjavVjltnv
jkPQ18JBiACcvpNXrS4QFYn8diz0HNPFCCONg+lF02ZquQWEnz42FS6/PiLHhuIm2LtZ4GlncedN
Bs9+O3jJApQJIahg8u7oX2EJIOczUwQqDfBOXdqGVQPYDFohkqTfpjFbh9E0WSLTKMlGnjiXZQJO
c3p27TZiJ3HvV3cqh62BmMy9Hb8XZfQV5Hl3MwcQ7hD3v8bE/kxyeRMELLVYeBKA679T3cuUJEYu
zfGZVD4r+9om/hjZ0etQMjCyW5PHVFBe2Q6jhaXAbW3VFlFpU5ybqVtP0AgJGvoDZVQ4x3JZUxEY
5jDOwuqViQu2Dz/5MeeatYjfQCt02Vb0PKNP1cD30E1L3Y6wv7g5YMO3CW3UBFKOkdGMVG115iv1
MR0Wqznd0ggyX7NXxGJUmeNhzqM9G/slzWjnxCQQFzL/4EwdvLnK5rk3Y+fp+Gud+oTc6+5cZ4j3
CXPlQ5FWZw8bgde5zU0l1XAwTHXqs/C+zcMfy8ZdTPQMjCQiVl4hXs2ebHNJTpVcsytezJA4JvOc
fEPByhF33rxzyZSv/4e9M1muG0mz9KuU9R5h7pix6DKrO99L8nKWRG5gFEVihgNwzE/fHxQR2QpG
lpS5KetFb9IspRB5CQKOfzjnOxmk3+sqoDKUtCD7yLMVKCYDEbBRUSQAA6aMkOTMwiqiRIetX84t
6h1Lw/5VRPlSTBDh7vsT2kt/JvQEfwQV2yKehE+3Zt/wgm8o3/EbS9Y8ts/S5nS0pflglJbcexP2
e3+eJKLUJ+57Xle+80V5mghqSrSddmNmuUtgSp7kLzPejMYrwr3XPcdGgI5tcN9bLw1WWV8Jtki1
2lUOHCmZ6D0bhWVEqo/thEmtU7jrSCdI95VBmontL6lTCyyyKehtLRI0R5BJHL0VvaUFT3nws3VK
oPKms6f4chm3wAVI213nJwR3jiaTnRB6VB7H2Rq3ZvuYEOF961fDcCoBOV/0cT3eBCa4ZtE57UkM
HaxDf6ENG1cKXfEVwp/6uko9WKqu9RYQSLQtwOBvjAyNlaWeVI9YtkIGUQrvEYWNu2rieqWriXt2
bpg3G7BIfb5boMbjXFBq5fO0s9EWs4GUWGwy74GM2oAcW4qGthjXGo3vOk/oAHz7pAeHtCEj8A5t
i77GihsYppgpr8MKpbtvRHKCH1b2j6mn5T0WWPRpqd9tQZfCG0Xc2aH4Qu4RjzdTURXEbsUEZRit
t9V6Do9o0YJ1S1TONgjwDPqw/YFpWf2pLFrChszQohgPYL2wn7kltbh7gNqud9JwD35XsknM2g3j
B/voz+mV10Ffq+oCiiw4rqJDCJzW67J7NlIWyZbZFig1gKcsDedJ1U5/ctyh21QufCOWnl+lyaka
B77xqUmSa7865arNDxiL5p0/x8E+gp4lpEWVrUyyt1r6DmgDI/lUvNfTPAzPrpVu+6IApDx11TYS
JDUYU2rTT3WCUOhWb9ohuAAu1eJqNmzK38lczlWUa0sqMBk2M3lHRn+GgPEVB1S/Fjm13ljB6x0w
iLJLhfCrSrj9IomXAeMA7GWkMvC77qQ96DYkoYzdJOgMv3ROqTchfdpxYj4GJTq2UJKyaC5JPHsZ
NMltrWjabRwZn3F2vzUVb/RRS/J3c6gBsSBrl4+5YZ9NbErr7G3pvsc6cnc9+IF9bIn+wFvg1VSt
tRYpcUFx4V4FTofZKI+910mZiEs78roRNDVHPXXlsSRyZD1X1V1YmulNWcu7OvWnSxZGqKkNeQxm
Az7uUNi3YyWRLOHI33t8xY3u6qfQsL29yCN6lZZULSHG/EqV3IESqeLGQL8ZGvk7UUmXWUVeDH5z
9vpIQH8xB//b+BlZBspLP8CNgWriI5i9szWYZoc3tqvmV7Jtt4BGesJa4J6wznn4+dD942YDeQjw
C5TMqEN8VhzLiPeH9QJM9jmbXQMG4RztlvS/oQA/LMXNMFyMhT6O1XjXJX9ucP6/3udf0PtYiwrg
J3qf5DX54JNa5D7f/9UfTinnN9ZeqM1s2ighrIAFxR9OKfkbOB3XDizHEiya4fT86ZSy0PQg98G+
5JMtIH/kXloOCbfwY7jZHBNcpi3/HafUMvT/cYsjwW7iILKwpbAhZUv61zuqipwizIk7XJUdhLCS
shNhhstxotlwfFNNwh9qZrE/XKOb37/+jxamv93HcD5ZYAnXwkMmXWt5qH64jy2DmsvIWHaSOxSw
p4MnuQfFjrS8IN8ktpuD3bukLztlfVQpRMd/99tjwgRDyhKCHG9HfFifoS8f2n5aPJNNYkGzs50r
uzTLh3IaqofCF+0+kYF/YYSkqanW++WZ8V2+9NerjnGLxSTGIk+glv3wHDOvdwpnQQPVBKls4YCy
yVtaHs8jO5G6KeiOQ+1ZaxNP8IOfG2waZNWXWKydDOVOaW4JlGxvzMH+yhYDCuBQO5z0tfH15xdq
CbD4cHu4XkDsBXQqVo2++HB79DXBWmFAUaFagqci3CL3k9ElzJc8FkkM/NX1hP+LWjcS1lGnZf3Y
2y22FUfNt1VXv/Nv7RvBGOwct1VydsAXMdqZ4jV3v4OEYXhCNjSjnze6y4Sgql+svcyPm38+uBAs
vTicfRaVHyU9ddwD2G4juXK6HBaUFnJlFgP0E0Pc0tRnpGZCIMghL1WNfSa9aI91ibEoM9s14gV+
MIHN18A/tNdNg881UsyMJ0pFPL3A8POXwJ/Hi59f9r9p8JZP7XnLWS941hmc/PX5cKeAJY30JqI1
gFDKyvvKuLDaBVgnmdLmj6Q7mMQvZNUa8fC07pO3VMLI/MWn+CjO4VNwznBs8WGw+n1UIoXEJ7vW
SEKeFTs9GqOiYNMQfcY8s4t6DMpp6FQr0EMEIiUxtaw1XXTDNAJlNMbtWIbGc6DyY1oK+Yvr809u
S44tSlyeIIfHx/+w82X8GpFx7c2rkt1RpBl7K6+6yxgdn+A8fZ2cMtx3ZDmuvbK5j5b+Ufmzg9EH
mi6jNfx5tyXd0c5YJGnDUGM6kVNx6ym8Mth9vhpozzcj1Opf3I7fH+y/Pvi8BpDXu6DZAL191z3+
cPCBBkj71mqpoGrz2+QS4KjmYMPRCzS4G88qYXhhusWj6ogfdUuQIU3PskM4v9A4ET/z8cGmYAG1
5SA4legrrb/eYXS/3iR7rmDvZ8mefKx7z65up3Q6EKOCUy2NDiRYaxo5+71FZLyaCQxgTF9/ydLk
rR+6Ow5x41C6ExIXQRpetPjNfcmlpoKdV2HI5ATv2ieMEt8KbSZbPwkNOnhQj3HhxVu8M8Ry4833
LeUdijz/inmcc4bLv/MYX6/adhFkGjXiROdcLt38z2/vf3oJyPrht8C9xOj6wyUYPbs259qZV7NP
qZ+69Q3smksNPHxdD+ZJWL1x2+jiUoQLoH4yDqbI+QlSyi8iHskDHiTkhHLn+JPc9iRfsPX72ocx
5W/1ALr/HQPN5cyqMJnLTxz2m6iCNReYxVY2/TOmn+vAyu7msLuCarXPRmBR6H9jIj84drBY3wrK
612JHPh3UuN/60P9O+waPY7twnzgFpQOr+IPUoBZOxVCS6amLGice8v19ZZ0lRAIJ9ONAe/JvgZy
9Z4mnvOYOCm5FzSZEE66dWmJZtW6UBeMOMDl3wiQ2bCw380YoD9sX/B4g1ftK3DbBCmGab+qHemu
2pCEHhSl3g4pu7gvxQQ/pufPWDPBRnbkPosYPWIq7r6RhCrBUvfjTqeJcQqq9JmRU7iTqRWAdQg3
8I3ua2bRQdB7lz0BDVvLBQ33vc8FA7ug6WO2kPgLJPMBJvGM+Fodb6Em1Z+QRvYHE6vKqi+L9NJs
pq22S0aZit8lS5+KgVoWXFpdWyP2JUthwJm5k/Zgk9ichRcuafVbi3xDFtdjtNPj4D7bACFGq6h2
Tds5B5jNoIzqpbcay+q6bdyBsHrf2CRy8FZRZTkXgRtOYOrH6d63iJccGcyt5VjdD3Zw3asGENsM
AI0ocnkZWuDJBvbUJ1N2/nZStPecivWxaro9BpBqQcU464GvvcWuApsjOowTEop+zM92BRV0RuWw
zgbPfJ2kwyZWYWvQTmQf3QRml1cvw9WKD0pmw3gjxtY5UoBI0j5c5z7yowgXX9ju4Dh5bwN0qOUH
so6hmOHFePb70JskllpxtdWtaR8bfJMMWwtUwsI8KhU6q7Hgx67Z35DVjuUPLmyDrCanyiJCAhVO
3h9oootd7Yj4U+nO8xaParshZKb+3MG322QJUKzYQcxFKMD0ralt8cVR4Q1j3ulEfhFrXGa0HtE5
fZStm4witkoQxqIxUNluIrz7s3bh/GlK7cteY5uzOma/YdMwvqmHJmLoY6kte4vgizll5r2O0lcD
7ge+PCQgZz243tcuXtSguGnRfcPi3k0YIK/B4aJwrFqUnxaSj0cmgYSwN8DG0JZvza4f93nnF2ti
jIdNUeaQMoq6sTax71kbq66B2CRhvsm9OrnMe6Q36LelXW983px7dAdA3IM88cmxYVbhUXBVI8o5
dKeNQYRJgdgM+09IiiAoZgabS7nedTrY55pyYRKVuk+ttN4KxymPEBnYMZv9NSgtx2UcRyAqH0wj
UrQa032Sc90fm0qaCJ/q6EtQWLuWtQ8Ao2U+CBro2oBCTt137qosOc/gPVWSdKzxPbJ6MPPDrioJ
QAxdjvic9GMsyIF8QB7m3dL8x3o36nm+cG0n+5KMybvAcE/wo8clZCPqxmc1wDBhFNsnX7JSMA6F
XIxFdnTLe6dvkn1nCXgK3ciJFXbxt85szM/pONtr4FHyYFS+dbINN7/Jojo6GVX3qdchJF0sULd+
b53cAqidlZDrW7NZHdhXp+EV0Pxx61WTt86Ddr6M1RxeicromS7PhMtqZbCKQVv3xfIUS22zdcoX
u81pkAJqVpKNc9I3IZEVsVy8sigO+uKYNHGHCmahfVmC8eqqMkBhXbiVYhbj9ip8Npn3kcLLbNR1
pf1cNG2A5SrjhmvtoYg3Bi+9iAzfGD8bN+SD6NPyncvB18I8OBtszsmqJwbY4tIN6hrNyogdmEN1
HIswYRIeZiedwGf1kza8i7qw3OM/Zu1ussVf1BPsAU2zv4zHOQPvNhPi47In4XJbEbTzsTEIA64K
4e4BI7JLrk3K3bpHAbUt05p3QIiC95uPkv4CsQTha1FKYtsUqXszwSKcTpSl5HhYRxdI1iLEZO49
uDwTWRTyh46prit7dg5xx/4FMTIHDz7YDQVxdOydKLpCva6Y+ZGc2xmEA5PH7OByZg6OGkzvUSCB
7o+cR7LSg5osOs6LDOnxKjcdDGNp+ohyLF9XoV2+Jql3X0ZORT4AIUtuUD3VA6qvzHDl0alVQWrd
7KZrrdNgb6XJvJDW523mtAx1pC3kA+8Oc40TtjuUfkXH4JkZYbJWcdW5EPPWaegjHYimqNlC/TUe
OUqQJXRSPOoS5HLW91dNGE6v5ogaSpsILtRQeaeWu//GmZ3RBLouWMfqsT24qnsxnGR+yKj53FWB
vwN7F/Qg5t/1zOBvUk1+wVYEXrRReiPxCEahvrSuQnoyWzXAUUyG/VkhaGFKGMnkijUhI0GZo5yD
t0amk1KWf6gNZ96jkQ39tWlH7R1ZlcgVnJDkiIGgPO12MORcewnwTsqvKbEPd40XkSBTMzVHDqjI
IWfMCaAanqUtnotsmTRXeZK8ZrEAtjSnxgOCIspZq2Y4PJLP68JYCr1322qZcvfiWvbR9DnkyafF
McPw2s+8LD5g49X3hazp/K2JN2oAN7AtyycxGhr+eGWy/YK3Rs6mc6Oq+sZOQVCtYy2yceOJxN05
g8HoslMy26OT1Zxf9viUaWe44Cj8kkSeedCW3dEMzm+J7UC3z8b6EtAGTzNNw3va5xD3k/BAXsEM
Ib4xr0gdq7/Nc2evjXwWj2PneVRBFumGWMyrjV8Z3L8KbAp2f/wWQ5TMWylFiLy0+EoyL0VyMqmv
obO4MlU5bomyRS8Xxt6X2dXlMaaX+QyOb41GwN/YtTZvVcwGM9D2FnTpoQijfutKgPM/r4H/Jten
IWZ5tHCkUWb7trkAS37oR5jo+qUZpQhiXbBrVQuGTNDKKQtTtwDQVXj9uG0kCLCYvCDiEOz2Cgf9
eDGZo3cyIWlcdTx84yHT7KF+/uE+tijmArFG3YyUFeoFXrS/fjbJSZYw/GWhUfPmz2iXT64VJGcV
dsmuynJjnfn8ovMsNqPfW9//sYHn8o1eFdDIBHgj7rs/vvHmpX35y//Zfkc13XZvzXT3pru8/dO4
t/yX/+pf/sfbvwJ8six/GSP895PMh2b5OiRx/lfeqv/4r29J9PajifGPf//HTNP8zfZpHpapkMuI
gl/dHyNN8ZsF8olTkf8FDMRf/Ml+8n5bWl4OR+aMsIuWD6NV18b/+3/ZTEixdTOncaWwgBq5/85E
07GXxu2HJlvwnKGOdUyP0R4uru888x9uajC2pVXLirCuzr+UDdFgocJ9EhvohK12uI09pzhYIFsf
ppqlX0lTTnpH9pmOVDnU+lNQfW4cNoFtGU2bqkiL8+QSDh+QYHXHw0DoD4Lzu6acX9j4OQdwQZvW
1/4nNeX1mceepXOU99ezyqbbuR762yBpXmE5y0Ov0KDkjWQ3LBSklAQfMKsg1plCELn9jcTwBI2w
uqVzQthaAx6MEsc5qhzBK7LMNazh4lD5820Zn4vKiXeTYx0GhKCWVFtjCNwtL+bntOd0dpJ+Z0W2
sa3JQDzGGUW71RafgPaxMVaInhgyONvQRg3u1vQwwpPbDrfzps1rXJMJQkdH3CSjAR3WtYr1NFuv
uRGoK5IxIG1QUbSSDZ1F97QvQj/e2QQwf02081olJp1DQvh5mKXImiSa1XqoA15cvQkQXLA6K/O7
xGpIl22mRz78NuiN6RU3GM1O6GX5tZxLjH4JIUiu8immmjg816afH3K3KyFHUIGNM/9FoK7bLtsb
GVPiccj0l2oyXOhIRX9BM4XOJpvVtoaDeNFYtbqE0WqtomHMLgbH8K5IR1kXYyhpsy1vZxN5f4aJ
Upy8qnzoM3RfqegvwsmtzyOyuVWrHetpWiCrVOlwzMslUbDzRbonZEJSCTC9dQSKqjSth31j16yq
SlAxFkXsUUbefSIRUxJ4yUlfyByjW4lUY57EI28v+IfkNbCq7Ivbsp0uIwplrIZALAwIbPx5LldW
zvtzVkD1uPV3IiWtY9VVsbwSbTPdB8TEDC4UwXYU6Ft06L4PVTtvSTHPd2ksvuKbdDcRCgEaINQE
aUurE15I10ivuFYVilTl82ZlPgXQnfelKaorBhWPhsTw3xUeaHiciXTUWTVjOVPB4m6hOIqlVW5o
7tCLpHDbdTwQDD58rowWZP409+5L0/bcg15UHMyO3TvczOWeECbBtGgi2pWnFymDLM6+yBX8/CrZ
hRnklRJqL7pluirptrDMm6a9zLzg1awLtcOrJS9cZa5ElFx3cbONBoz1cZ89pD20tmXHTmZXDuYx
JMTv1E+Eh4YYpgj1oBLMsDoB0m6OUTzmN4VGqBYZrnqmekwAJXTDDp369M0lPvlEUzxtMg0iqE2/
xV1KNH3BNLjLpPtYBdlFptV8abczGYySvAJ6YLCn8HOP3Gng4Pt0+hLidYgBQ0JFanRVbnJSNq+W
wxRxXilPKHraYwZMfwMDtLnWc60TJOLTvAlNJ+ZaeXZ+h3gNGdXYwDRw0IxbJmynyM2QJ4Ug3XdF
lhZXfTjO7x2PyoOuKJ1XBflDJaSK8akEEotIIVDbEJvyFb+k6s5uw3HdRZCmxNjrpzFu5WHsOnOD
EcVAmmnWW0Xo220xlKlauKP5yaCi3Y1VFd5UZv0onJpMq8hA75dHncuNnFSY2PL8O9treq+9vv4W
RZm4bkcPyZ1w0vCrcMPqxsmCVl4GLV9+5XdRRITWEIwnuhycpxVwmhWIM5ccUvIFaxmN70GdmNDa
VcaBNBnJZ8ev5jXPfQoneyjHo9W54gbvtDx3EkHPKvWgTVG7Y/WxQ8sFSu6GmHaTwCWPosgbfYA5
7X+OI1IYk8qEbpTUalsRfIl/y5uSu1jX+Un0IeYFSyTh9WBF3tqPg4kl2azcI7/SeukRs4M0Y/gp
LKjPBc4igoSqxtt3PXNF3WPQKAyp90h7va+B6LOD8Epx4uTy1jFB3hthGdtGt+RpYRtKVeNfAhkL
39yxADA6pmO1Qt9fY9thv7gyzKhFCYrLlFTX7CWsxnDjqxy8e4dl0UYC/EzrYa5kauKN8c1e7J0m
q+/TLNkMZhrudcW6XhsF4y0/VPIo6BI3QWSZfIcAgNQURf2r9KHLWDqVX0KEm2pNVnS3DoISwDNm
Rtw49ki5zzwjPrCAsr/oDtMZJ6+39RmXbr289UDzcwDCGp70k0xy+cmjZUCuDehO4RZQNSZy24vI
Fc/ayj6m2AI+SSIia8Z/sN+66oWzhUNBkYulAytddxk5CKUo1Rbm8J3HSHkmhhk2wJ1N2Y/eOt37
vGp4I0r/IdE91tmpA02TpbcQSK7S0NzamejPE3aJbU9Pv1JdClndK6VejxYztIKVAYuiadrETdfc
wlaVG9Hh2x+pip9pgnzERQEypdh31+gNSOPwDeeYV6O4nBi5rEazHD6BNMtvuKovhpzIcAUVdy/8
NL/zmgXT0dOl7Ujs0Dti5dINPx1vNO/MOgPuX9XzmiX3bG3lbY4bRyeXjXIvCQBU68Gq4h3Shv6i
nEfUy0MHOT411pUBsTYBOrWcqbtsynnY5Qymm7esbPLya1jX4L50YB+Krr4ioeXSKCjoa1hWJ7Qr
JGI0aA8zExaT7Qzhtmgdsr1tkgzMFuGejotDTwziJYjXcsWY+KLIsudQud8k0qw5446YuKflFDef
bNLDb2Ek3xWBq15j0SIXwtmAQiPKaRT63USnvQqMDtOBGxT3MwGHJwh7GHNnsiG09tHETs2ZrYXG
9C1IFA9eUlBnh4rAceyzCD3KyP/iID08ZJ14yWdOeIl6slgLZFgodsgovjcMXqEpbJ+jkxriuvAs
fYgGw9/FgFyuKpd3DUnGe0zUel3l5rMOp+TWFg0DRP7pZz1dhmNivkwgzzYz3MK1nY/2aW6x/iH3
Hkti9oSuGAd9r7f/x7qOH5uO/9y/qfNL8aa/9x7/6EV+7z7+8X//X2lNvMWD/5PWROnXl78yVSzU
D/ybf7QjlgtDIGCX8x2bwt/83o8Ev8G5XYAqlG+oLNg0/N+GxP7N9tDQLH9rYdl1+as/GxI4tZZP
d8PemAAmEKT/TkNifpQICczwqA3oYFmmSuuj8VL1OheVsODUDUBDMjcjiEFQ23m6uh918aYCnNpd
hVnM1lBIUP8wxDYpINzosWZVpHrAi73h+1cStT/WAxdUFXu5MB8Buk+FIpK0gDMWNHpjJczrM6vT
m8mNbwsZ3P9w4f+JcuNjU87PAqAGn23gSPbpHzdHHdNKW3bmjK+NzVkaIGojc2eBrTFIcXuOaWyv
6YWP9uoX4wCTX+KPbZ25rKHZhtNVBhbX8eM6Og67XuZxx4Et8lNoPRFpkOyzliUlQXHGKqVUwqow
HL2aV3lQjnjqQmq0pmbBQnygtQbUaxwmz2SIzKtyZXmQwIPInlaW8vcSqcM60NaCUCK1+ruKqlow
Kz+/fnBE/v5jwPVgwQ/uOEAo9GG3T8ngsz1iqw469D5sbH+bu+NJ6+mVYcyqzsqaPf/4KYgRRzv+
g9GzEhx0fsZcsg8j0WwcQ2FxlY94wRDj5oKaIAmKfTqwjR+qlAjXDCsufkg2GjV+MatNaMQmGzDN
AmZhgDUR7UAtaqQdyskQbqadSSKSJvKACG6e2fwQkjK2Ei4fJoaN5dTvBafwpswJ2yiLgOmawyp0
WSSdZuRRK14Z+zbz311UoiQMhmsidYpVrWYQq5G29yAHgJED8YBdQNQtAEBKMsPQSCP78GT4Fp9a
j+ZNr2CAoy9g5WTjitIOySmje9kk4jl3rRv2hwLHZEXgZM1Oom55ddIX01kCOnG9J5d8SXwFpT5l
loHHpqLKLelY9nM/gF/0JZ5MxLQbC4ndhfDiyxG+yaGXUXjjiKzcRhMzw6RI510Rz3A5lnWF78uZ
7nPA/5FgX+jbRuzzpHb3BdOnAy78G4Nwp70a+zdBH8PkDCwckRjgb2khI3XBLxsIgIG/Ffhat2K7
DqVsQrdn28bECi68IojU3TKXb2/mCoOl4q17adV48CBZXJFggJy7LhcYYnQBXwMyLEFRD+QC7erG
+JrJMIYdmB2cDvulkfI4IEAPdz+/bb9DGn6YqSwPH0AabLhMaKBofGSiTIVAcao0vHj6C7g35Di2
1X2l+tuceLdFKLtzSG1YWVXiACVJ34fE50LUZMXhXCTKyysvhtl5Yv5zMGYiOMPhZHsM98zG2LGg
PRdoqlO8Rcy6oSfOyzKvsG4Zze4Qc/S/+HHQyH08S6RliWXi6cKY8u3lrPlhRCQ8fgOFg/AIcze2
BDad0G9yb1UN/V0zxKuWeoNy/EsK2dUeR3vNrZcebV9tdUepHRlEFXvA61jn2+fWa4nYcLtTnwQP
eT2wFQ/ClWEXayKEso0vowPqqNugrw9tjTp2SII7mXlHthPhepllF+WsV15TvkOQdLeDoFEvu0MY
JQlipbFYD0N4PZMKz1rPb36h8kEu80+uhcM0WiD0QRTwUZNCTnUZ4f8VlGrqrfTzeRdK4qjJ6dxq
B4v83FIg0VILt9lmS6qWZ6KQSmODWTY+DSpqOHl3gxfcmlb4KKI82Omi4A7uoU57Rb8D83GdJYWx
Dzzu/XFAKEBsbbOp8+lJI5f3afRaMR3cXDQ7pyH/01l+ane06qPfWs2rZ+s3X7LWFNplJNAvm/WO
00Pjw7hPczqgxsB4skaYbW1Kl8wDyOghRwJie/RDIUW8gkxZlP2rS5WAetrH6p2yd4AYA0kaKcgZ
RSfE1YblNar2/Ty27zxKuHPBAuu0+zQoR1GV249e2IXbIIY1mqeZua5Ga4Wtmr1S1kbXQUOaNwf/
eI2k5454cA+3BPOMKRnOkenfBmq66T35hgKxPxP04x5NkjeOkebdbw7huWkZW5E2hfGVBJJtyfTu
SUWwL+2eY3NSvFTtZAIbSMcB1Hd8zWyzuvDKqr/EeGutLULwdlWkL5OBYYEzjpcYAouVQCfPXghd
MLkU5B+NZXKE8tU/TUkfHQX+q1sIOeGFM5ynKfXpMa1+qbZrOEOky4aO80b/X90lLYvf1RLk3Tdq
mpe0KfALg8iujLxDQ1UpYIZV07yFwr5ljvMINPVp6oW5yfjhI+6mtTPMF2iyqVHGYpdnZXYoh+El
y4o9iTkPFQt8rE8MUHP615Xo5bYM9LR4L1KSAzN6xXq8Zc3dHnWj+6cZgxlZFpk8ubhrmJF0zhk5
V3icMqC8NZ9qNXRyvOgFMVJhWIlrC0npFbMGEnNkgiEUQMBKSPVUDH4Xb2DOEuRci36vCJqRiQ+4
2CECuOR5dg3YcWPYPse2+VxnYE0mP/3W4YVciRgMNWTzlLQSdZ70ZB5zOPM90X2QP7y+ONh5VRzC
no26X9cHl2PxEAsXsJD2wEwV5NKx7cCghs1+a3OMrHgvvmBuaA51QKaRPTrvXdzf26CuL1iQBVtn
zrxrhXT10WPAfBZQuzdZ5GcnK8muJ8XBxFkO55TBN0DZxjwrrDH3xRzBMXGEu4vkEO91B32kY610
HvqaPKosWKJuC+aXNnnVa8wq7i3BwyDkh3sz0ET5ZSlYc2GYix4sTBFmAMcc6wGvZzU/9tOIlb+i
AJVFeznU4A3GyBvWZpvddA6T1t624CWXqFmdThAhDnt432fyyjS0RGTSPBsDh6vVmvz847QrO5OG
zsKs5bUuwoGywouVqnsjL2GdVn6/GmW/VX4e3toWA70uS9RLuCyqk5LKAecoLb4pr3uHUPkacyEa
Ft+9dKMpRFtQPFgTUSuVPQKDx/K3mryxhM4A1xfSwoWLt1zO5n3sNS+eG5/kwIY1NCL/OkopgHL6
yYaDROzMiQs9q/nFtOdmVy5zaG4oa0sgIFQm08gwGfUlcrnQPBJYRFxLxNCWW8dugwE2FLvFs6uD
5naaTfPG6yoiHpdM7cqGLOIzXF4bQXo/w1w/IggrtqAbvkD8QYoVJNHJYRO5zDnTDZlrpBUzoQLP
QQPA/WqbF5NmmVkLz4U+YmfrmthJfokBxhSwvNuwCdeDl9070HOMoWCoZ589R5RPQ+3cCauzzqot
DI33HGVDVbnweDGQb4ZlKW3Tyq/QCXS7ofcvQ78TB1mZ5d4OOFYtb0if4cIXR2csqE+VkV5GEy75
ph8CJArZkKxTzt61Fc3Jha+yB8B8qDmjDPMdNtm29LOdU9vPhmlfGh3zxjkYmcKledufvDH5TPKR
WGUprAy8TWojFdhAR5BanyTkYpMzuR6qBpXlaIWk4zUo+wiLRspNmdmVzFmzykd1pndFab4jX3mP
PR3deJlp43iL+mbbs0TfhBXWRRdeBhji3rrWktTqVVDWMLonc35rkkBtyObMN61sYXpEbvLSM/Gv
9dizeiJqdDSCC4DP5sZk0nSA67U2XO1e4fBbIvmSeUeU4FFqUo/CyX+NByfYx+180ikL88XS/ZAZ
wcaHPbxtqSqdBrCLlennovgE7Z7xHfXfumUdsK7a4slYgqvCObtRXF2SshKyTppjJePdYLXzruvY
kqdFg+A1WUrtGuMl6PfIWDMwZSGUYnPnKWYJYGv6y9yoyN/1m2lXUJhsbNCIKLWGQ8SZepNnBFgq
JAHCnmP0qtazECbTtbxSJ84gIoJi3/gS14j5PasJLxJdXDQ2Yno3cfx1nk04hCeuvqPTp0RwyGWF
WZyYlJJvZQJdW+79+kDL8ogNcF+Fww3wNi4Zb/m9Y1bRS6mRLgn0yEU4dftephxyBr4kCCQR3jeS
WWsRG6sONP3G7o5jmuhLP06CK+ISbVhEw3xq6+Y57jAYkkvFJDIOPLVJrPjBcofP2JzQt6MKq4hl
8/pZngBcsKSr1CM1AWFiLhP1uPOZiy4lb+y8UKoNIbe93WMMa7EB1pNmtp60T81iv3dktDgesZZ2
ExLzqbLF0fNAA9T557DqcY3Ppn9Vp8ragMq+i/syAyJtYMtoQX0+SKgbfPF+XvP4gCDNWrLmgdkP
W+Jf1cF3eRSrEtN/PtBsdSlbCO6cT4WNssjI+3NkkcM7ueUN6yvvE3FqHRUE0r8oz2eSH4tHbsbm
s6eAC/ZZmF+408R20s7ALmWjYz8pbuFZG9kG71y3dnEbHrhfAGO6RszofUl8W2aZwlOv7qz5xgm5
Arj+BTPluZn3knXdvduYwDRwYImDpqbc5GnwNtmif5hT78Juu/T/sHdmzY0j17b+K+ftPqEDSAAJ
4PGQBCeJouaS6gVRKklAYp6nX38+qNt2ldzusl9u3LhxOhxuuwaRBIHMnXuv9a2LiUSAbUNn7cqd
06eJyLLbgGcjXfQqcQD0EiDpVp8xqVkiuTQ8HnDmzcPZAHm+nRkowqNxjinMzFVt1Go9emyuKgqz
K3umKsTFX2rr2pq+BxUImnwcH9q8XPqm6cjgszOQ9WrGVZhr2NjHng4jR4gcIoZNWVy3LzF74pdk
zO3l7IWXsCprFn4l0zfVi/OQo87JJm26hf8sN+5YbdsCeKqGQXrTp+0NiQ7NVo6Syx6mlwbSySM9
ios+B0weREN6b2MhBOJnbzlYeKty5iQX9LIkfLhH9a/bJHUmKvUnTL6s/SPqxkxG+0Kl8Tpr7OjW
GuHUjp0OLjyCBZqHQKm60NAOIG7svVezKrEdeyiydGaTKtfXdkSXWXOnI/M1Y9vTRriIO8IcaodH
b0wzFgQodJBDOMThnAe+U/kQ7ZzcVEd9tC4rkg1QLNZGcV1G/LmaYpqQanIVddgoxZC+K5yAvoGT
HNylBkWRlDd9hy5tehecjy+1QuQ38NgoBoKm1Wy/ZyXlKDVeWRj60Tv2OYOPBN9hs26K+qYx+prg
laDO1yKeaaZDz4+YxWY1MMncDg/O6CJ+CjTpKw8/U2eDTIcSo3ZCTNaNOVjd1gTpdNnRyuD6mfop
mQJ3w0fdoi6k5ONBZaDniZc86t/pNoIP4ufC8VCvaQ5/HjU1wc72ECGXC8ctJPDiWDex2OeVrTa4
eriidjvkqNad5IKFEv58kaKWWoGPq+90RNN3VWRamO6hcCovnXZ0a4DDjy4TSWfeRMUYHBW2Vtn1
1zlRq4DggS1EA6AsLYn9TKse7bl9LLr6wXC1GhFtzFkpZDIlm+qlKePsWDZio/AKgacBexXIDD4v
BI28JNdFDzDyCC/4FkhaFyqm7tHa7CYDfMHunOXX7LTlswEyB01bzsBwVHoJJiSkLvIqyGsr0Rv9
afGnXOtlWvqsJGA4QieBXDIREGM3JYdD5zac8L/WJkWtk073HoFBpKjI7jGf1Z5L7W3dpsXvSslh
psgYpzl9ozeSfOkNyiCumLuKMrRecR5eg0xINrVe4q72KrICoLG0RHy0+ow2U83nYBLFkzJQLCRJ
0u6b2rsf+5FED71rtsAys/XcmcneHUhfJnW83MpY/05jqEevXUycNbDx1mZ0WyC3LsO5X4Omexq9
7r3qoqOl8oMQSEQY3e26LLwrSvtgOrx3hJnqxHnsfQij27YNb+WikcwTRjLVMZ3FC5I4Jlbl0smR
CtwBW0fTtO4Kjg8zTHMk33BlpWSi6B2eM6O2cB2UFiuviTwX2x2Df56vGYcg1ynY2JX5EBL6SJOJ
8+tonoLAg71QFJRHaXRKPfHYB+G9EujCTVTw3Li3qcEBJ6yGs8eQmScF5IvWcrypGfbnLxCq6Tdb
pb6GLL83vRCEUMzEvgnfacBt+iG1dqQT5b/oOSxd90+tXMOkU4yhzDTokMpP0i6bAZQbov9clQvV
uFG+0dFECjIuKpYyIisdtcuU9aoC2PU9TmuA3uWu10prVTOtQoBt3kymupu85OWj0fW/M5hfWF0R
2C3iv389g3nIXmr17SdF2O9/5Y8RjPkbdR5tbSBICLCkLv42gjGM35h/8BuStqHlIBv7xwjG/G1x
f2LDRLLO31nuk3+MYEwIqotF88Mai3vnb9q4P6YUfwW1d/RFyPhj/9Jg6CtxsUneNFD5z87prKKM
pkWw9BSQrJrEUV6O8OfYA8ZqXxQgvpQRRcAvcyAKneUPki0UYQB96tR+AxtiX+qdhyMTyRhqrchY
p4Gb7+wSt38YBY8AnpoD05BTPCO96kL2v86bwz2h8dXOK+iOxGhmScemBqRVaGM9zdzNFLKwyX6e
nlNHG9eOWOKzsrhhFSIISfWoSCLVwU9BsExQUHw20/sB4A1Ifi170yjUUWXJr1nYL2dTwREHT9+6
6dvpy6RrOocXKbaEWrWkmtCS/lg8Bkw166wMxEVqZuGZMGOTTnd6X+MsXyFi1rZhgPgV3ydpOIEq
L/Jcf+9S9GIyYQ0PjflkVe2ZqvedumvYxQk9BbPl/G26I731KC3wRvQV4YscWq/kYOys3r4tIKXH
aIDXdVWcKX7sO1Vi6WC9dMZ9aMScixPISWDV7ftA5LyLCRqiHnfiRNmW75TEJDtn+rs+G++ilqjj
NZJ65lJ7rOIWLhpuvY0Kq37jgo9BXlC1SBuWukPRZdU1wqhCVEJBVXyf5wRvrwlRcaEuuXPSvQ/2
8r0odUotzBnxNPgTs/BdoGfQJqLpW8Gc/kKv9XcUp+6uQv+H660MzlPOiHsCgbgSRvZMcyLdz9SL
27YfJ/yxzgxaqojgv2lLqkA9PDUFFDZaB8M21grrwiCxm1k73QqMnhw4aJVezHFy5/b1qRjHWweD
DJaTy7gbH8KAlZFJn9x0swvimQifiPa4FeaGT/n8kgUWey3xeF3ksbKS9a338rYwB+oM1VyHXrMT
cUq9pk+nkIzdzBsYiyfFdRV3BBiPffRlwAeyCsfojIZnX3f5ER3dPimc1yZLlrqMatlhQLAiffxI
o+LcCGxqRkCvNZ7y0reskphvintuEzoDFyVXgWCTGtmYW5qLgDBcd+UwbYu6d3dSiv6IPu0pn6PC
J7vgXFQxhLx0aq4qfGmH0SFlLnQQeRg8PDBJ+maXoODZ0p3i7UNsokeJN4/kbRishjutBD6usYu/
CneKd1nWvbghz2wj0u/hMk+RBe3ONive7VjQ7CsQF4ZJKFZNVl6qbNBWUo7GTpLam0mkg8Gcv4oQ
8F9W8Sr6pAhhqCpkXvl8TbzTq4hMG9apqC4actk3yJkpR+ChbBpdgmydyscgp98SYkDAHrk8FiFv
ubHxlGVL+jEEfh49C2Q/XHgEGUQTRl1Vb5HixYcgo5UchMO+sxao2dzwEd3gXPcmzH8yDjeqZmoc
9CVtYizOW08gKpzqgTNp4+4JXz5VTXrWRd6vgHjI6ylCTNONQwXESvFMw/DU8/nc6dbbEBMbjuXq
Rca8pmGPD5ZpnRwNzFCHfq9tM9r9dvfmWTGndy8YfRamPTL/b3SH9rgaIaa16XMh9J1MnMuK8ee1
XJSRYpbiIiEXEq5qFF1FVLvPdSSMQ4xnODanyKcsMx6jsDkQ/75tPKosQRjcJONkpXqLeYwkf0sf
LBCWFbHmdTc1J9eaqx0wyRvVI6aFMwjwWSX0u11uwdLh88Bt42Hm3usClmfaMU/BrO+stgruQRs8
Y0TlnEq6VFewymKAAj9oYYDJQmLkAgb1/jgtkjnmNItvUaz1QN4OdhxfQURi+BOCmHa9OF/pmpH6
LehAwwoo1rpsj78i26jejvc4IWtuWa0kk8zDpNwOD4wnb61aw3jmlmRwyxoYUTY82dGwS90i26ka
nqrUwwzbt/218Qy6sWwt+gQ2uo/dy5zoMDKuJzPp9ujld50DLFeUMIknHgh/oBlaqfyi07rqgCDL
XHPYTm/TEfybTe8ULe42aHLIlh8tVfqWqzEtY7bA9C4cabxaqmFrVK1BbFN8leFT2NU9A2TeGwO8
pXcrUmmtyDfzW7JChzgc1v3S5c2c4lEubCCrjWwohsabjVaD5oxJfSsJC6x4I7RBl+5xN4av+Nif
B8zWuMoyDnaRMd7AL2wS2FyDKaJwxRhTXQiq951X2V8Fx9Mr/Fhy5SRDiV03ZCZTxmKdLu1s4WVq
SwJn7cOGI8kNDtIm58B9MNyqgydbvySFGaO9YIJCmtu60/UvNL6T47z0zOXSPSdzwnogFyfdTZO8
b4wSY8nSkp+sN7cCmdbSejdpwZc0/xheG8+cR+v95MLU5/SIEaQ+DSO0xKyL9XMiu2YdIKTa6UNu
spObYKOWhj87GMtsBmMrIy5PaSgZBhk8Z8uMoG2CDH9SdQt9rQaiy31lZUjLnHq+ctIRi9ZsvJiz
Q6svsb9Xy9ufSKKxIf11lkWmDUtwPTrDwcuTaGuY3O5VTQJwr8XDCX0B+RKMjleGXh+GIpfn0Kgv
Ixm0FNZZt51nRhdoqljGeZBWDvJ9+oXsWAkHK5Zt67IhDPhURgqhxzJUqRaMazZqJtx3JPZNftHH
rGo9C/mhHDghdyjmjnkxDP6Y9m8ZU49TMc8cPBMRbQGxreMkPYVtnGPZMTJ8wwwcBe65VvdB7iGE
ycVrVqbdhgkK85W6uW9cRN4ElEGiUPNutJoXHKUcvdNnp60vgFp/IfD5FDNnGjJ7TxMyoosYPM1M
oVpWPEjK1GXhqBEmD6TAhw9rrrshsdm5sqXUSusLlJqKesvp/CHOvtPZsbaEm9IZ0JpDVVkztHbA
SmH+nrhUN61BQ3+oYDzW1dRtQtYm9OA5vRmFJobs3rFWr1XIFzPGcQOoIdrUpU2bIdMvsfngwILZ
hceQUURzgdHlHoxS/ljl2bMD5novw5mM+84u13UvbgPdGP1GsmCX5sD2amPyfIwS+61zNWOTysm9
I0TPWdVDgGFu1tNDqQ0knoq+AS+vol06wCGE9AJDSpi+jDTKFh44dhhxtlPxxTTYnwp7uKnrZtiG
Masbftt0M+NN30aJiTM0xdqFtrYZehDARbWkA3fdReQyISxmsiG75iXEO+z1SFNSN9t6CU56CcJy
1ad9cO5zdZ7dHqp4YqX7Ka1flr4eF57drSumIynPiLxL+2s2d/0mgyENn168iarcU0vcmbld+WZI
PVQH4RPDxbuwGEkYIve415Pej+KF79STLxD0tYW314tPsZYFFxnL1wY0yrQFtwufctJe9SR49XTV
kA3BEw6UcOWZ/ZXRsXlCetoz47Z8YoPPfSQvAyt7XL7JNODtMW25c1qDfckr7yfb2vHVHpDvOysg
nA8d9CZMk8A9RZE1q6aqhkNggHHEKjuSRyDYIvtmrbCRrEWSS7/UAPwJy36rq6Uh6nIplCC9OPSC
17idvjGTHYi7Do11CVF5U4S492TnSIB1DCU0m6L5f0+//445Ct+3Qw/iX59+H7+l6dt/vf6f/y6a
9qdD8B9/8/dDsPObR3z9IpBDTgg2x0Fq8bsOUZJuT+bBknMEaAI72w/GKPs30nKQuyJEBLBDWNA/
DsGgniBUmKBOFkSF/Z8cgYXHOfvHIzCgI17CwRuF5Q/yx2edR8oQa5yxIK882aUbIuvprPJ0HiSC
ozXGj2vEd1iD7dbdRRG15Sic68Qa7ufClRifI/wiqd360CJYmsnYJO7oSz/T95/Kst9guvIIg+gZ
sjollF+lQNDXS4+zbbXbkPBuP3TKcDuV8uvckgRgqZqH3p6z01Q30p9yL12TY+ptSTHCSepW0Det
+pTWyW2YN/VGYeHH91PCBJcIe83kHMdUaVPGzt8FZnNFqbsZBueBPIL2GYY0xT/SizbW7B1VTH5E
Gt2uJBbi6zDDtVVG5HIvWzerB6KzEGWwsaxl2Igf6pmM2UxpXxyJwMCzwHQMlPRxjsEGUnO4pcEt
/Kh29IM+BCFQPOvopE20A/R6x3sIHwA2GFd20rknYXfVOkXXIzp7grZnPQQd5+iaVvzeXahKwsXq
rdGwQyjTAKBPB91vMA3oguhMUzvUgbnSO063osOiMmX2V5aY+Bod+ZUbcl6TNtkaE6GTEr4NqXCO
xyrCZHAqm5eCZqsO8XEzOGzWVscJpWAcwN/hKMbhIVvQ8Cb1mQu2gxG22xiPmpnkR2Nsn6q25yA2
ON8DJvG8/e4OBTwyyla+wRAkARRV2rbvC51xhGsya4iMYxF37o6RtncsNMrkgMS+9ZAG3jqZOLO4
EnqHiJCxFJLljZBc9F8zpV/KCWQUZbbu88IlYqO0V6pGLuJW7GR4fjeo4vdzDamfufwz5j8ivkuH
YrMIIQAx2GFrz5nGRGgWJ5i7uI8a+r8ZG3/geBkFGBkGxSSikzcwpPBinChFPcp1anCFlgjCR+It
AE+WlEoBJHmftNV2o6Tbc4iQWLtoGR3qNrd3CMY5XczQpOjtUPsyhaaaISPVTV3AmHrYQIoy35yA
ugaU2q03E2WXN5Z+XZcG5bvW4kWUo71zPWbYeuW+9TWO4EbPH/M2N76FXoSwrwBiSSnNyPOiHJ3q
pnAhG6ZeXa5njTu4EpNztpvhRFxzA7MjYypPO4uuRc+5dQDUMUVvZFCQepiaxia2ZzwrYgwC4pZx
vPNZh/thwgnkmgzG+sYlUzAO3b03QYrPDYVCIZjB5aaWwt2MEIHQsdoXzEjrmWNLaRnJnaCQ9L0h
apDHSyoFau6tQmG/jaFGXczEGm7yGmvcABpgW8bdfCAhSydwNZ52TH/UkeMGieY8wwNSh02PbvTc
MaWlFcBsuMqGYmtyZThXdSU97EKbt5CMmi0VChqHWXHonyRR6GZX2I8lZdwlOg25Mhc2eFVnwxfC
iRJqctv3KqOiAW5OjK6MRTNshNfOUFzRpIY34erObYtKk+c5zg8hxhRqzHZ4QgfcHlrEusDpM2Pb
lC2M4rabsI666WYctYjwjJjvco6oU3N614Oq4BaT81HZNk8qHrSVQOB2JbDqbCttsDf/+XZ9Ut9r
AAvv7Weh/09ugPsi4z9/+Uf+5Q/6f9HMvDAT/3K/fsvf2uLnbvXHX/l7txq9o4dt0rBsx2a9+NtG
bei/ScLVELh6jmPzb1rSf3MwS2zK/OqCTQLWiAHhHxu1xf4udDx3f7cZ/Afd6k8KcaQS0oTLtGgm
6KYTm8ZG/oM4NUA1C/oAMXjYWa9khCMPMOIrJs9vQo/fEJwYoHK86JCn+i+wYJ/mMh+v7OL05tMx
YxKLr/vHV8blCBmRSNZV0FgLrelr3WvfZune2Wr6FXrA/FSOLJ8S4a1h8T/wEnx+ra43E5c1BjlD
hW+hH4L3Oigfw6Dyy8A8qQSlVDmoO1j8x7yXh5jOXGaVrwO8yB/ujD+GBT/CKD9ZGn7/0Ii/MWjw
X56z1E0/XG6iXiipTUyphpHtc1LNO1D5DjbFBdJ2nLPklEeN+MWLflRbPwwkfn9VSjHHxEkBwe7T
qzop62OV4JKjOX4WetVurMIITybrKYmpHWH3VbmNyr0uu1NYsh0k6tgm6U1Vht/J7toVVnsYE+Mm
GMpqTSo5++VUQDFzr4VVH1VmXDZ6e5wt89Wtx9/XHVaM8K34kyv2GWP38eapZxmlOJIZnvfJwwAF
pQb9jbrWsSebsTAmyKjdz7glal2/0PvwygqxpcQN2R9pPp2zLH4JGT7u//qb44H7qaJdbiHwiEia
HWthpC638w/fXOSkbtVUMwPVAqldbTgHcNsvtZH84nU+pkOfvywYmOSTSkI+iQb9+YWamXwQxIsu
QGTrlI9oOlV1oPGHCdpsTq1AtJk9Ks78aYi1kbWl3g3FTD5sGh1ci/n80Bgvkz1SN5lPmoYFXQQo
jd2uNolrRa0GgeeCBna1DiV+52Xs3AkGS2PWXyrA7xvdVc92t4xHCaNnSpT94nb8swf/xw/4acmh
QdHIcuJhxF3vPRklFgh3qL29jk9/NRIM84s76M9uf9IgMWCBicbT8yHQ/+GrcwPavxytuaJhdDn1
qiUVx2RBWw0NwHmF0iKL0V2gM+YeLpjBgCKEE9V4A8oHpK4kS63IoNoOVXKwxQhtDDZNp4kJvHWr
7fs8VeCo3PjSKrz0usblbYRl8qtP8Uk6vzwHy8PLPzbHKrT+P98XVCYyzObepQOqb5LWdQ7ClHWO
JtWjsqisst8mCTQCj+Rca/RyGK0tgjG7vI9GWWxmIpCznA5RAZSBrnD2ZrYicHwhvelKswnHKsMN
+Nfh8NfPzacNBgIH6w3LOxpgW5JI8em5of0qu3GcUdHTw9p6i/4vn6vb3vP21Fb3WpjeGC2S9DYO
fvEk/RNueHllVzccRByAC51PrwxUgKfAVS6WqymnscbHpBl6VRv5XdJl1T5CfPgL2iET45+XiY+P
ay/OBmNBHWP5+/lbwlpKBE9Ed4w6Vz60bmFCuomjey91zXuNDuhDSGrEpkXidlEQVUBTrDSedKYs
x84bUaR4Sr+o8Y/eNlMwbjCIPzKAPAx22d4XXkZEsWKvysz5Bn4nKrCRLhXBb3jCnw2HuJ5O0MEZ
DfVS9HO8g59O1lLQkCUDT2tnyxYXQM7J2xshBUzIZ6+6qUbQlFDDrzQDjW5M8txTHzU0frTibMb5
10lU/RE5q7zSUv05gffho9OQ78AG3ovc2VhRdY1IUHL2Yq1pdY3IkfTes6DKmSQOHZEaAkYll2Y1
ua1xmMHsH0l4o72cqvabOy8RJERSuj6RP6a1cftCnAaJ5Adt1inu8e1uAiqlG5TSkW9zxLnvXTk8
duQAbMsRY/AG0423thuSB2LPfeyNjOF3Hh2TyFQbSPVEskZB8g33jc68EnmxCKpXj6J+nRdxTd81
dr9rZpe9TjMTaWbw7TdLy5lOmV7iG0FaHkvILsfQmCRGOpwNC7nBNNHvmkAb9k5IlE5esjkZjWUd
GSzxLcn23omJVKOBb+lAsTRz6PcaMAcwKVNy0sMBrWyytIAFsL4E7G+CqaSdeBI6Gb+IHPW1U+XT
ukVGvjXsvvW1ydR9sFX4RNRlRIzd2iHbgtawH+f5odX0rQeoECd8DIysgf7WtTloJ/X4oR2O9fwG
5En2rqdRuIk5l7BKcB6zZKrdB6UD593h1qO/TnffdLkx+iy8miLSAZVsdGLD8Hkasquva4K0kCsI
vFdIm/2mSbSLNmvwoUgmlopRyDk16vZUSxSxoYmxGkCB9aaDW21XtHB7Iuhi1JJtrqITVqwFeLMV
9MdfGr5lT4vLE1+h5Tc9XW497vHMgJ7o+z69cAY0SgmNscucucQmm0jTy7MGBe5A1gF9ohjV+sYy
q+4CQxZZbPXbhK+xIjbkHoB0taerOTWrAeEtkCcuVmmW7SktK+MwDW5y6Qrwvj3D7oS7NQr07xZU
7JMQLvHYkUlexUi0Wk/mDD5w/U4MmsDqMr6Esm38MC4oJ2vzrlLWsQ4171iXTUyvPjH9Bl350WoY
Mip3snYmvoeNWadXGiK0leHF6pDVgXVBw2YigF7lb/iWtJVAOUip1Zs7bSkT61jj/CpaQLZr4aiW
Jow+fW/MIBwPRRgy+LPyrt13VUFo5VTY1eLcqHBh1naHbBM3Z2Ln3gYaOkuig5CuJKNzxa2dkoQW
6dMB/kn13Luzsw2GlOC5ifYImY97TywZPwJrPcE3eyjBzGAXtbIhRjTuyZxdpvEWdBjQt5SUFOBj
7LHALQyJ1M2C2DO30ZfIDMY9vYYvkUV4YgqJ2HKDXYR8Eqjy/AZp2jjAkjhEXgbGtYjvxGjhhHGa
9K4zhYThi993lDNehEA2m9GGaZaiIyRT7KuVenLdVqDwKomKts7REw4zChsap+u2jXbQXEEE0vlc
ZaUon5p5QmHBvGNlgEQ3Jv0QmOkBRRg+KTfwO032K70Bzhihp20ske6NBndv4QAT7fphy9a/koZ6
s9D30buI4g2Qk/Kc5OPe6O0TaIUTiFpAPen4lZqDq9AhES5bWMUJdKp1GcGKmBJQsaSqYVesbwpb
fi+6zrvUGXmARLzrRHMOdQGX0yuhxySIV6T3kGKB8LLu3hrsKxW22sGKZpP+2WEKc/1UeXG15SDU
fNW5RoSXGoosdMl+UdLMLxu0IUkFLYdemOsXjriVeR0yB+v1C8XYnSyfjKlqeRmaA4/6EEIrhutQ
ANRY6YrORklnQfYINEfMRZPNzEdr3RMcCpR/0tpUDpLqsFEa0nANt2rCLDKW4JSW+JKx0Z0TJRqk
qgyKx2pqrXE39JpvFgtRO8vdy8HukEckXG0m/AS/sVzs8VbxXEfJTVvq+hqHI0IarWEeaKvxItTV
2ZhauoNtpr7gZM22dqffWmUKuzB3slOo20+kdSFL8tz2lXQZLLC0NR3h4f3UGEcDHFkmzsXBk+pp
hlC7AvzTnEBffjdcK/1GmAx+n1l/DwHz0M0cl9BRms3mrC2DsaG5C/I+3rOf2BvHnYJr1NAbJMog
lmEBA4tx70wP3idIPxKMzATwrmqSLaoq82oop863avumGmLPB9+1BTQB4dHlcuaAPwwtT9FTmcbK
HRBaRT0CjmGMiC6spePPZO7xOKD5VEler92y2ie2w9VxXe00NkO3WVIg00E92nEp/YwZ14YFBFqO
DE+sBwHpc2Qfqw45KoeLk+nq+dpOmJYmdLH92FnidCFCHnUvZuLUEH/XoDDxswo9MvPI+Cv2GG01
Kui1XiDzXa19zXqFeACy/imKy/M4uAeaIvO2LBJtpSdt8L1Kypqg31A8GHjCr5VeG4+uDfMQWTED
2dGo7lzRRfcuMEnOmdO0TZyUHGMn+z5FtnbS5lo/dtLFcASv9rIOxvK+N+bpK148P3CwYshmbi88
/CSI1RwzftasEh9crZzbbHayQ9CSh4SsqH8Ko67mvluwSZjSijXnBgBKAhupawbTZQVnCbeYfCAW
gkEZ+/auMcNXji5+qtjR1CSLY7wgm0JEwtsE3ts6tJri68coeyDp+VpxDtB7hyzmBQAFAoee3QKF
ynrKKbWAovDbggb9oEcpOFLRApTqIUuhNDgrnf3Z0NiQF/hUkjrfGxT0l6XL4HzSgZE5NUnX5NkP
a4WSiROUlx88WpFXud2vZkzuLfJVoR/ZiqFfiZFFvy3sdN8scCwZhPJbSxGoNmX8xR0aFoXScdet
KInAniaIUR+sLcKVvSOaPgACjY3wLeiJJAoWQJfK7Id+riEEa465bxeM17AAvQBRVZu4kMnRStHi
aLl+F9eC5Zgpht+1IMHYal6gMqeMSMGFaTWVZDNipekXmJjL0EPPtfGuXUBjjUdeE+cwgLXE8iKv
DoN3VIKo8qV4R6I4UfSxUkQpSrwyiNKbepbNbl7wZmRN6Q8MuGnd683CkUKxFC9ANEQ7d+AK5GEy
RuRcOswBrCDlAS8jhd1k0RHpaniv7I07cu3IjeoZiK+rEPAETiBc5QLwaVcM1VW9ANs0Nz3VDimj
AMhA3FjuVUEjZosbwNjCTaZ+090TBce4iAxjv/kAw3XVcKHFwOL6D2xcaNcXGXNpAvrK4qkmnhnr
WLIro/ycORrzMuQUg4BMI8R8k3WKfYMT15UiIXAtFmxdkpC8mvCjb/QPqh2ITwjNorHutWaqbhuP
yqtJ41uyiIN1yfBj6fj3p8xg/QuKMFoVauz9JkqtuzFJXu0FrqdHg6JYzTNOEbQXvGja2bGOhUXp
xalOQohk5QS/OXOI2JTTtRd780ZzCXRP8O25dt778AK/agvzD7+K5btdHBG4wvRCtNnj4FQWItZR
HCycxz530JbZGCMLkILBwhZsOAiwPu5HoIPpQh+cg/mkUghBhcByN5T4CY3BPkRTWz04KM85bKEr
Elbniyx6jbwY9sYyz+LIrjZx7BmYAzxOfYzgUUj6Onamo90W33VkOTfwn/SbsEqHc1R64y4k4+Fq
zFLnMctjn+LK2jcgGKWDyjEM2/aBEet8o0Kpn6uF2Vh4Fc7hheMokfUSQD2DTxRXBqRHEsN3WtNc
jgv/MYlJayQfotrXpbppQzu8EAB/oGCMfK5YN86o9YuDUdfCD1vzzoVQBRUMm8u8AILCLo2uh54S
PUnI44ynLwDNl2c3UDcFcKGRjPi10IqDKjgqTpDvISyVYM7kfUcI2pZvszhUDUI1a0qcV8y94SWp
X9ypg8jvXIZG4MQo1I9Mrp5sCJP3WssBAI3hnD+HWaVhJQxQK1KLWcexEuaxIcXny9iZ9kUaWh1K
umx2QewmnkN0mTF8jfVUv9EYlmxsrgVFwEaWVcBJiCWGuErOZfplVBP41Q4zvece9uNoYD0Rc3Sf
lGxOXTvcDMppnocMhllRGd8ildCxsZGAea67p8brjy6ilzI3zqKOEGYOdb7nwPQcoJHyZQKvwhkr
KuAiUJve6LyHvrTqc2Qv67DjdVvG0FBF8ukQpwC/QkOv8k2ZO+GSnljeJ1KEu9xdbPI5U1RZ3I0j
QO146uNvfIRHL1DjYWiSy9wYn53azN6QjKo1jw/WZo8jeitLnCvDSClS9qvCawiaF9GdJQOOcmg+
VzK3yFREjXGsMcnDlOc+RqCpNmPwWkZ4ULCjDuvKTXFmOInviealTuzxsnY65U+TPW9nELUrlPIm
0uUU5yX/zyVx+xRzvthUiqMc1jkj5EyXUtA1Feq6lki8cByj64qSja1GWHsqdBhYJoGkuokVslXO
0+LRxBVtbRPNRByFV49cSHR925L0iFML3Z2z9Zi/V1ixIFDM01kP49mvwuHEAoj/S0v3QRAXT7Ql
+hMuW5bi0Uu2HBrzqySbbnTDKnyVcomjqa93OSI0yv8gwXzpzNVBSyqcV6MI9/MInHIYO3GWZhLu
zU6kXwnvrY/DHKt40/UNWRlDr8JvPO7x2ooIhlB9bqGyoXpCBKWDn+Hoy1KnW99mwdKV9HFzUQRF
iY51YDKNKKjfTJo53aCXJjZoBP5K1RcaHUmDhXaDfsndinFgbE0xUS2Y7nKL8BxCvoyHjQ2gWFqz
Q0VMeGDvKHT41Xjooqw46vVsHpLBSXdd2RhXI+FLq8Qs9G+ZkYGrqVpHX7XIYyccSfuMnfBM52CG
idHqNhR/KfZazGkXNbeen+amFue0wn+LzDtVv7fN/r9xpfzxQf6UWvx3n8byu9eFymmK+R+inB+4
x//WH/rbSO3Pf9C/iUH+E5/Lx5v6eDN/9TPSb9h1u9c3eMXiNyxLkmAkhjZpkYd//LoBFZm0KYl4
4qMf+8NV+Vef+68/0u3bZyb0P/+cn94y59G8XVjSoSryH6efNKl/aBH//QL+84f+9BN++NDmb7RO
mX24lv7xD73wnz+7IZdfd3//3QUQhJzq//4l+PaaKcTvDQeI7+2Pl8Behrw/Kbz+h7kza20bCALw
Xyl5z6JjZckPDaSlFzRQSOm7YotUYLfBJg/Jr+83WkndlWU37hS6Swgkskd7zLVz/sW5Z1mJ61ny
kmSwp/4W5KYq7BL3aOb2ILotSKvMOtR0rr4TeDDZRg8PUsLVwHHyPNwm4FzwNyEzpHJVZFr9LxqY
zLzpWM2ntZDtYZDf2ShQmDJPoIM0d2fMKr3Vl0aqrJf86qkguk2QWEItGSSwuSXkRFBiN8I9SBcG
PzrOUAmdiIwFFBaHlIoH5EuTLHB6E6x5ZPE5sZ/UjZSMRxmx7QGOcvUm2JSymjbjhygaGRNZYA3Y
gVtRPHGRYUCZaDHAJgbyJirM4u31aD+1hnAWDj6Pj+/j8FVT/cKQqsuoeuHHPvqrzw3eG4qpVU7K
RiT4M6FWJdlz6DgsJfwD1idjIvoJDSN+aJnSrmR4HBfio6tKF1oV77PQtdTFJWLLrXIi+lNQIKWh
TOleFBEKkPtdqLU/a0AAmD93ZDcCAqjMkuDnhPOPjefR4FMClnRHT4uWjLUntHzoRnjzWaL0kRyw
oGCyG9FhQEZUu+PLCtU3N7kl+Iv0tzkMSHNDMCOXAyJbBgSJiwlk9B974T1wokV7+n+BAoSUo1iD
W2QoB0iBgTtk3Dd7TIhOA5b27BSj0BJEgpZbcM0ZbkGhQEBLJISX9rpUouhGdFxh7FKv4gt5aWil
jj4s7NVXB6xJuSQRMBkbN5zrg3X2LXBhJHC5xCUcrjo1WUVhcoJ641v2YY39s5edGyvXPuL3Rgbn
n3lqiCesiAuOlf/lM2kDZ28CkhAzObkB85og1W5sgY0MQdGNMy4DL1CYRjspLr3NujOjts1+zpB6
7AODxfHweW9JFFOJmAuDD0r1IPduZ0+Rv68CGdGZ+ryHg+mve0//9X6Bh68O3jWsavjnx7bZ1bvV
96fuwVM/TWlu8fri+o68/+f2wM73eyKvL4Jpemz/FNw39Z669Sss1j5oZzzRwn5bb+ppLSVUCuSo
HvL2of4RVmlCAv0DyO+2bEd9SZWe+j5sxNFfLLRTf79rHzft5Tfydp7b+tUH+SvYe2LE5Q6rfc9n
rPiP2wFOh+vOKKoG3N4TMBZO2d061JB/bu/q3fopmLTT6bWgb4Sumr0PuVeUtZC/tM2aCiGBBb5X
P7Wgrx+muNHf8LWAvz5Km5lgn4c2M8eTyEf16RQ7eWFvTeVbjpdoUwIWqpzPplMCvqG3277x0a83
T2qP8o/5+sqJ37ardhNgyqhPa6d+C623EyY+3llOA5+Tr6MP7lDqDu7Fua+FKoV8YrVp6t3VLwAA
AP//</cx:binary>
              </cx:geoCache>
            </cx:geography>
          </cx:layoutPr>
        </cx:series>
      </cx:plotAreaRegion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9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bg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4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2" Type="http://schemas.microsoft.com/office/2014/relationships/chartEx" Target="../charts/chartEx4.xml"/><Relationship Id="rId1" Type="http://schemas.microsoft.com/office/2014/relationships/chartEx" Target="../charts/chartEx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12700</xdr:colOff>
      <xdr:row>2</xdr:row>
      <xdr:rowOff>19050</xdr:rowOff>
    </xdr:from>
    <xdr:to>
      <xdr:col>11</xdr:col>
      <xdr:colOff>520700</xdr:colOff>
      <xdr:row>14</xdr:row>
      <xdr:rowOff>88900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2" name="Grafico 1">
              <a:extLst>
                <a:ext uri="{FF2B5EF4-FFF2-40B4-BE49-F238E27FC236}">
                  <a16:creationId xmlns:a16="http://schemas.microsoft.com/office/drawing/2014/main" id="{4463EA54-6AF1-436B-BDE8-59728819437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537200" y="412750"/>
              <a:ext cx="2946400" cy="28194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  <xdr:twoCellAnchor>
    <xdr:from>
      <xdr:col>12</xdr:col>
      <xdr:colOff>1</xdr:colOff>
      <xdr:row>2</xdr:row>
      <xdr:rowOff>31750</xdr:rowOff>
    </xdr:from>
    <xdr:to>
      <xdr:col>16</xdr:col>
      <xdr:colOff>520700</xdr:colOff>
      <xdr:row>14</xdr:row>
      <xdr:rowOff>101600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3" name="Grafico 2">
              <a:extLst>
                <a:ext uri="{FF2B5EF4-FFF2-40B4-BE49-F238E27FC236}">
                  <a16:creationId xmlns:a16="http://schemas.microsoft.com/office/drawing/2014/main" id="{0FE6732B-AFDD-400F-AC9B-AA26059FA95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572501" y="425450"/>
              <a:ext cx="2959099" cy="28194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</xdr:colOff>
      <xdr:row>15</xdr:row>
      <xdr:rowOff>19958</xdr:rowOff>
    </xdr:from>
    <xdr:to>
      <xdr:col>6</xdr:col>
      <xdr:colOff>424543</xdr:colOff>
      <xdr:row>30</xdr:row>
      <xdr:rowOff>26309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7D9F79D-42EC-4D82-B6CD-3FDAB03CA4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579120</xdr:colOff>
      <xdr:row>2</xdr:row>
      <xdr:rowOff>133350</xdr:rowOff>
    </xdr:from>
    <xdr:to>
      <xdr:col>20</xdr:col>
      <xdr:colOff>525780</xdr:colOff>
      <xdr:row>22</xdr:row>
      <xdr:rowOff>129540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BCD2DA3-E27B-436C-BB73-20A19E97CC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5700</xdr:colOff>
      <xdr:row>2</xdr:row>
      <xdr:rowOff>143194</xdr:rowOff>
    </xdr:from>
    <xdr:to>
      <xdr:col>29</xdr:col>
      <xdr:colOff>72693</xdr:colOff>
      <xdr:row>22</xdr:row>
      <xdr:rowOff>139384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EA24BF3-1708-49CC-9910-413D281247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12700</xdr:rowOff>
    </xdr:from>
    <xdr:to>
      <xdr:col>8</xdr:col>
      <xdr:colOff>177800</xdr:colOff>
      <xdr:row>28</xdr:row>
      <xdr:rowOff>127000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50322225-3602-44E3-B4B4-67CB89D8CB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13</xdr:row>
      <xdr:rowOff>31750</xdr:rowOff>
    </xdr:from>
    <xdr:to>
      <xdr:col>8</xdr:col>
      <xdr:colOff>400050</xdr:colOff>
      <xdr:row>30</xdr:row>
      <xdr:rowOff>172357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044A059B-48F2-4EE1-9C55-E9401A7950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3174</xdr:colOff>
      <xdr:row>10</xdr:row>
      <xdr:rowOff>50800</xdr:rowOff>
    </xdr:from>
    <xdr:to>
      <xdr:col>8</xdr:col>
      <xdr:colOff>495299</xdr:colOff>
      <xdr:row>29</xdr:row>
      <xdr:rowOff>25400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7F8362C3-3EC7-45B1-B019-089CB4FED5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7550150"/>
    <xdr:ext cx="5302250" cy="3856901"/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E7AB1A84-5C89-412E-AFD4-FF350D0B608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  <xdr:twoCellAnchor>
    <xdr:from>
      <xdr:col>5</xdr:col>
      <xdr:colOff>0</xdr:colOff>
      <xdr:row>35</xdr:row>
      <xdr:rowOff>50800</xdr:rowOff>
    </xdr:from>
    <xdr:to>
      <xdr:col>8</xdr:col>
      <xdr:colOff>0</xdr:colOff>
      <xdr:row>50</xdr:row>
      <xdr:rowOff>31750</xdr:rowOff>
    </xdr:to>
    <xdr:graphicFrame macro="">
      <xdr:nvGraphicFramePr>
        <xdr:cNvPr id="7" name="Grafico 1">
          <a:extLst>
            <a:ext uri="{FF2B5EF4-FFF2-40B4-BE49-F238E27FC236}">
              <a16:creationId xmlns:a16="http://schemas.microsoft.com/office/drawing/2014/main" id="{7F0C5F35-2904-4057-92B8-7D19A66D0E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16</xdr:row>
      <xdr:rowOff>53975</xdr:rowOff>
    </xdr:from>
    <xdr:to>
      <xdr:col>2</xdr:col>
      <xdr:colOff>1117600</xdr:colOff>
      <xdr:row>31</xdr:row>
      <xdr:rowOff>34925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3EE992B-F210-D832-6B96-94574C103F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536575</xdr:colOff>
      <xdr:row>1</xdr:row>
      <xdr:rowOff>0</xdr:rowOff>
    </xdr:from>
    <xdr:to>
      <xdr:col>15</xdr:col>
      <xdr:colOff>0</xdr:colOff>
      <xdr:row>1</xdr:row>
      <xdr:rowOff>15875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245F09C-B7AE-4E24-97B1-CA3B5AB527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19050</xdr:colOff>
      <xdr:row>2</xdr:row>
      <xdr:rowOff>50800</xdr:rowOff>
    </xdr:from>
    <xdr:to>
      <xdr:col>13</xdr:col>
      <xdr:colOff>615950</xdr:colOff>
      <xdr:row>19</xdr:row>
      <xdr:rowOff>146050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E22F5E3C-0A91-4BED-B83A-EBF74A9C4448}"/>
            </a:ext>
            <a:ext uri="{147F2762-F138-4A5C-976F-8EAC2B608ADB}">
              <a16:predDERef xmlns:a16="http://schemas.microsoft.com/office/drawing/2014/main" pred="{F245F09C-B7AE-4E24-97B1-CA3B5AB527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8693</xdr:colOff>
      <xdr:row>1</xdr:row>
      <xdr:rowOff>20784</xdr:rowOff>
    </xdr:from>
    <xdr:to>
      <xdr:col>18</xdr:col>
      <xdr:colOff>214395</xdr:colOff>
      <xdr:row>26</xdr:row>
      <xdr:rowOff>150975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CA10F89-9FA0-A084-F808-5A0C04A586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45838</xdr:colOff>
      <xdr:row>1</xdr:row>
      <xdr:rowOff>65468</xdr:rowOff>
    </xdr:from>
    <xdr:to>
      <xdr:col>15</xdr:col>
      <xdr:colOff>621908</xdr:colOff>
      <xdr:row>22</xdr:row>
      <xdr:rowOff>72014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C1A34BF9-1474-530E-54D8-5CE97A9CAF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-1</xdr:colOff>
      <xdr:row>1</xdr:row>
      <xdr:rowOff>736</xdr:rowOff>
    </xdr:from>
    <xdr:to>
      <xdr:col>13</xdr:col>
      <xdr:colOff>47624</xdr:colOff>
      <xdr:row>21</xdr:row>
      <xdr:rowOff>157114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9B577EF3-094A-4E14-9BDE-D3DCDF075C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</xdr:colOff>
      <xdr:row>18</xdr:row>
      <xdr:rowOff>95250</xdr:rowOff>
    </xdr:from>
    <xdr:to>
      <xdr:col>7</xdr:col>
      <xdr:colOff>50800</xdr:colOff>
      <xdr:row>50</xdr:row>
      <xdr:rowOff>107950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C2B2219F-4251-4DFB-B342-806756EA81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7</xdr:col>
      <xdr:colOff>231588</xdr:colOff>
      <xdr:row>26</xdr:row>
      <xdr:rowOff>34365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2EEE6C51-2FA2-4DC6-A10B-4258F5D8B3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31750</xdr:rowOff>
    </xdr:from>
    <xdr:to>
      <xdr:col>7</xdr:col>
      <xdr:colOff>194732</xdr:colOff>
      <xdr:row>27</xdr:row>
      <xdr:rowOff>133350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FE6AA37-0384-413F-8D02-A0BA89370C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266700</xdr:colOff>
      <xdr:row>12</xdr:row>
      <xdr:rowOff>19050</xdr:rowOff>
    </xdr:from>
    <xdr:to>
      <xdr:col>15</xdr:col>
      <xdr:colOff>165099</xdr:colOff>
      <xdr:row>27</xdr:row>
      <xdr:rowOff>158750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27A9A284-CC2D-485D-9812-4D47ED8088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29633</xdr:colOff>
      <xdr:row>23</xdr:row>
      <xdr:rowOff>4235</xdr:rowOff>
    </xdr:from>
    <xdr:to>
      <xdr:col>7</xdr:col>
      <xdr:colOff>103187</xdr:colOff>
      <xdr:row>40</xdr:row>
      <xdr:rowOff>174625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7" name="Grafico 6">
              <a:extLst>
                <a:ext uri="{FF2B5EF4-FFF2-40B4-BE49-F238E27FC236}">
                  <a16:creationId xmlns:a16="http://schemas.microsoft.com/office/drawing/2014/main" id="{EFD47529-A9AE-B4DF-9915-CFCA9602A18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9633" y="4239685"/>
              <a:ext cx="4340754" cy="330094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  <xdr:twoCellAnchor>
    <xdr:from>
      <xdr:col>7</xdr:col>
      <xdr:colOff>295273</xdr:colOff>
      <xdr:row>22</xdr:row>
      <xdr:rowOff>177801</xdr:rowOff>
    </xdr:from>
    <xdr:to>
      <xdr:col>13</xdr:col>
      <xdr:colOff>-1</xdr:colOff>
      <xdr:row>41</xdr:row>
      <xdr:rowOff>23812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2" name="Grafico 1">
              <a:extLst>
                <a:ext uri="{FF2B5EF4-FFF2-40B4-BE49-F238E27FC236}">
                  <a16:creationId xmlns:a16="http://schemas.microsoft.com/office/drawing/2014/main" id="{18703A81-8819-43B3-AD9A-E997160EBC0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562473" y="4229101"/>
              <a:ext cx="4187826" cy="334486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it-IT" sz="1100"/>
                <a:t>Il grafico non è disponibile in questa versione di Excel.
Se si modifica questa forma o si salva la cartella di lavoro in un formato di file diverso, il grafico verrà danneggiato in modo permanente.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5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39279C-15F0-46B5-93E9-93EF109B7FF7}">
  <dimension ref="A1:H25"/>
  <sheetViews>
    <sheetView tabSelected="1" zoomScale="80" zoomScaleNormal="80" workbookViewId="0"/>
  </sheetViews>
  <sheetFormatPr defaultColWidth="8.7265625" defaultRowHeight="13" x14ac:dyDescent="0.3"/>
  <cols>
    <col min="1" max="1" width="16.81640625" style="4" customWidth="1"/>
    <col min="2" max="2" width="9.453125" style="4" customWidth="1"/>
    <col min="3" max="3" width="14.81640625" style="4" customWidth="1"/>
    <col min="4" max="4" width="13.81640625" style="4" customWidth="1"/>
    <col min="5" max="8" width="8.81640625" style="4" bestFit="1" customWidth="1"/>
    <col min="9" max="16384" width="8.7265625" style="4"/>
  </cols>
  <sheetData>
    <row r="1" spans="1:8" x14ac:dyDescent="0.3">
      <c r="A1" s="4" t="s">
        <v>374</v>
      </c>
      <c r="B1" s="149"/>
      <c r="C1" s="149"/>
      <c r="D1" s="149"/>
      <c r="E1" s="149"/>
      <c r="F1" s="15"/>
      <c r="G1" s="15"/>
      <c r="H1" s="15"/>
    </row>
    <row r="2" spans="1:8" ht="52" x14ac:dyDescent="0.3">
      <c r="A2" s="129"/>
      <c r="B2" s="233" t="s">
        <v>191</v>
      </c>
      <c r="C2" s="233"/>
      <c r="D2" s="210" t="s">
        <v>193</v>
      </c>
      <c r="E2" s="210" t="s">
        <v>7</v>
      </c>
      <c r="F2" s="210" t="s">
        <v>270</v>
      </c>
      <c r="G2" s="210" t="s">
        <v>271</v>
      </c>
      <c r="H2" s="210" t="s">
        <v>269</v>
      </c>
    </row>
    <row r="3" spans="1:8" x14ac:dyDescent="0.3">
      <c r="A3" s="130"/>
      <c r="B3" s="211" t="s">
        <v>194</v>
      </c>
      <c r="C3" s="211" t="s">
        <v>195</v>
      </c>
      <c r="D3" s="211" t="s">
        <v>194</v>
      </c>
      <c r="E3" s="211" t="s">
        <v>194</v>
      </c>
      <c r="F3" s="211" t="s">
        <v>267</v>
      </c>
      <c r="G3" s="211" t="s">
        <v>267</v>
      </c>
      <c r="H3" s="210" t="s">
        <v>156</v>
      </c>
    </row>
    <row r="4" spans="1:8" x14ac:dyDescent="0.3">
      <c r="A4" s="205" t="s">
        <v>15</v>
      </c>
      <c r="B4" s="206">
        <v>28241</v>
      </c>
      <c r="C4" s="206">
        <v>767113.58</v>
      </c>
      <c r="D4" s="206">
        <v>2685</v>
      </c>
      <c r="E4" s="206">
        <v>30926</v>
      </c>
      <c r="F4" s="49">
        <v>27.163116745157748</v>
      </c>
      <c r="G4" s="116">
        <v>18.727632573497235</v>
      </c>
      <c r="H4" s="14">
        <v>91.317984867102126</v>
      </c>
    </row>
    <row r="5" spans="1:8" x14ac:dyDescent="0.3">
      <c r="A5" s="205" t="s">
        <v>114</v>
      </c>
      <c r="B5" s="206">
        <v>817</v>
      </c>
      <c r="C5" s="206">
        <v>44758.75</v>
      </c>
      <c r="D5" s="206">
        <v>40</v>
      </c>
      <c r="E5" s="206">
        <v>857</v>
      </c>
      <c r="F5" s="49">
        <v>54.784271725826194</v>
      </c>
      <c r="G5" s="209">
        <v>26.138311412812897</v>
      </c>
      <c r="H5" s="14">
        <v>95.332555425904317</v>
      </c>
    </row>
    <row r="6" spans="1:8" x14ac:dyDescent="0.3">
      <c r="A6" s="205" t="s">
        <v>16</v>
      </c>
      <c r="B6" s="206">
        <v>24931</v>
      </c>
      <c r="C6" s="206">
        <v>831988.26</v>
      </c>
      <c r="D6" s="206">
        <v>2825</v>
      </c>
      <c r="E6" s="206">
        <v>27756</v>
      </c>
      <c r="F6" s="49">
        <v>33.371636115679273</v>
      </c>
      <c r="G6" s="209">
        <v>22.273523556735235</v>
      </c>
      <c r="H6" s="14">
        <v>89.822020464043803</v>
      </c>
    </row>
    <row r="7" spans="1:8" x14ac:dyDescent="0.3">
      <c r="A7" s="205" t="s">
        <v>17</v>
      </c>
      <c r="B7" s="206">
        <v>4058</v>
      </c>
      <c r="C7" s="206">
        <v>20869.13</v>
      </c>
      <c r="D7" s="206">
        <v>890</v>
      </c>
      <c r="E7" s="206">
        <v>4948</v>
      </c>
      <c r="F7" s="49">
        <v>5.1427131591917199</v>
      </c>
      <c r="G7" s="209">
        <v>3.4942720763723152</v>
      </c>
      <c r="H7" s="14">
        <v>82.012934518997568</v>
      </c>
    </row>
    <row r="8" spans="1:8" x14ac:dyDescent="0.3">
      <c r="A8" s="205" t="s">
        <v>76</v>
      </c>
      <c r="B8" s="206">
        <v>19231</v>
      </c>
      <c r="C8" s="206">
        <v>165127.01</v>
      </c>
      <c r="D8" s="206">
        <v>1554</v>
      </c>
      <c r="E8" s="206">
        <v>20785</v>
      </c>
      <c r="F8" s="49">
        <v>8.5865014819822161</v>
      </c>
      <c r="G8" s="209">
        <v>9.8910945183026779</v>
      </c>
      <c r="H8" s="14">
        <v>92.52345441424103</v>
      </c>
    </row>
    <row r="9" spans="1:8" x14ac:dyDescent="0.3">
      <c r="A9" s="205" t="s">
        <v>18</v>
      </c>
      <c r="B9" s="206">
        <v>36725</v>
      </c>
      <c r="C9" s="206">
        <v>645581.47</v>
      </c>
      <c r="D9" s="206">
        <v>6235</v>
      </c>
      <c r="E9" s="206">
        <v>42960</v>
      </c>
      <c r="F9" s="49">
        <v>17.578801089176309</v>
      </c>
      <c r="G9" s="209">
        <v>10.174093112773162</v>
      </c>
      <c r="H9" s="14">
        <v>85.486499068901296</v>
      </c>
    </row>
    <row r="10" spans="1:8" x14ac:dyDescent="0.3">
      <c r="A10" s="205" t="s">
        <v>19</v>
      </c>
      <c r="B10" s="206">
        <v>6408</v>
      </c>
      <c r="C10" s="206">
        <v>168884.37</v>
      </c>
      <c r="D10" s="206">
        <v>1242</v>
      </c>
      <c r="E10" s="206">
        <v>7650</v>
      </c>
      <c r="F10" s="49">
        <v>26.355238764044945</v>
      </c>
      <c r="G10" s="209">
        <v>13.944165270798436</v>
      </c>
      <c r="H10" s="14">
        <v>83.764705882352942</v>
      </c>
    </row>
    <row r="11" spans="1:8" x14ac:dyDescent="0.3">
      <c r="A11" s="205" t="s">
        <v>20</v>
      </c>
      <c r="B11" s="206">
        <v>29414</v>
      </c>
      <c r="C11" s="206">
        <v>854477</v>
      </c>
      <c r="D11" s="206">
        <v>5126</v>
      </c>
      <c r="E11" s="206">
        <v>34540</v>
      </c>
      <c r="F11" s="49">
        <v>29.050010199224857</v>
      </c>
      <c r="G11" s="209">
        <v>19.701393471989139</v>
      </c>
      <c r="H11" s="14">
        <v>85.159235668789819</v>
      </c>
    </row>
    <row r="12" spans="1:8" x14ac:dyDescent="0.3">
      <c r="A12" s="205" t="s">
        <v>21</v>
      </c>
      <c r="B12" s="206">
        <v>16208</v>
      </c>
      <c r="C12" s="206">
        <v>420480.24</v>
      </c>
      <c r="D12" s="206">
        <v>2889</v>
      </c>
      <c r="E12" s="206">
        <v>19097</v>
      </c>
      <c r="F12" s="49">
        <v>25.942759131293187</v>
      </c>
      <c r="G12" s="209">
        <v>12.446237604510985</v>
      </c>
      <c r="H12" s="14">
        <v>84.871969419280518</v>
      </c>
    </row>
    <row r="13" spans="1:8" x14ac:dyDescent="0.3">
      <c r="A13" s="205" t="s">
        <v>22</v>
      </c>
      <c r="B13" s="206">
        <v>5487</v>
      </c>
      <c r="C13" s="206">
        <v>171495.84</v>
      </c>
      <c r="D13" s="206">
        <v>686</v>
      </c>
      <c r="E13" s="206">
        <v>6173</v>
      </c>
      <c r="F13" s="49">
        <v>31.254937124111535</v>
      </c>
      <c r="G13" s="209">
        <v>11.093167468430547</v>
      </c>
      <c r="H13" s="14">
        <v>88.887088935687672</v>
      </c>
    </row>
    <row r="14" spans="1:8" x14ac:dyDescent="0.3">
      <c r="A14" s="205" t="s">
        <v>23</v>
      </c>
      <c r="B14" s="206">
        <v>9580</v>
      </c>
      <c r="C14" s="206">
        <v>305873.61</v>
      </c>
      <c r="D14" s="206">
        <v>1446</v>
      </c>
      <c r="E14" s="206">
        <v>11026</v>
      </c>
      <c r="F14" s="49">
        <v>31.92835177453027</v>
      </c>
      <c r="G14" s="209">
        <v>13.656263091746963</v>
      </c>
      <c r="H14" s="14">
        <v>86.885543261382196</v>
      </c>
    </row>
    <row r="15" spans="1:8" x14ac:dyDescent="0.3">
      <c r="A15" s="205" t="s">
        <v>24</v>
      </c>
      <c r="B15" s="206">
        <v>17178</v>
      </c>
      <c r="C15" s="206">
        <v>377847.11</v>
      </c>
      <c r="D15" s="206">
        <v>2229</v>
      </c>
      <c r="E15" s="206">
        <v>19407</v>
      </c>
      <c r="F15" s="49">
        <v>21.995989637908952</v>
      </c>
      <c r="G15" s="209">
        <v>10.281058690951177</v>
      </c>
      <c r="H15" s="14">
        <v>88.514453547688973</v>
      </c>
    </row>
    <row r="16" spans="1:8" x14ac:dyDescent="0.3">
      <c r="A16" s="205" t="s">
        <v>25</v>
      </c>
      <c r="B16" s="206">
        <v>9592</v>
      </c>
      <c r="C16" s="206">
        <v>186648.49</v>
      </c>
      <c r="D16" s="206">
        <v>880</v>
      </c>
      <c r="E16" s="206">
        <v>10472</v>
      </c>
      <c r="F16" s="49">
        <v>19.458766680567138</v>
      </c>
      <c r="G16" s="209">
        <v>9.3648413684091683</v>
      </c>
      <c r="H16" s="14">
        <v>91.596638655462186</v>
      </c>
    </row>
    <row r="17" spans="1:8" x14ac:dyDescent="0.3">
      <c r="A17" s="205" t="s">
        <v>26</v>
      </c>
      <c r="B17" s="206">
        <v>3927</v>
      </c>
      <c r="C17" s="206">
        <v>97792.59</v>
      </c>
      <c r="D17" s="206">
        <v>238</v>
      </c>
      <c r="E17" s="206">
        <v>4165</v>
      </c>
      <c r="F17" s="49">
        <v>24.902620320855615</v>
      </c>
      <c r="G17" s="209">
        <v>10.133145726424985</v>
      </c>
      <c r="H17" s="14">
        <v>94.285714285714278</v>
      </c>
    </row>
    <row r="18" spans="1:8" x14ac:dyDescent="0.3">
      <c r="A18" s="205" t="s">
        <v>27</v>
      </c>
      <c r="B18" s="206">
        <v>20961</v>
      </c>
      <c r="C18" s="206">
        <v>267342.13</v>
      </c>
      <c r="D18" s="206">
        <v>2594</v>
      </c>
      <c r="E18" s="206">
        <v>23555</v>
      </c>
      <c r="F18" s="49">
        <v>12.754264109536759</v>
      </c>
      <c r="G18" s="209">
        <v>6.5194365057285211</v>
      </c>
      <c r="H18" s="14">
        <v>88.987476119719801</v>
      </c>
    </row>
    <row r="19" spans="1:8" x14ac:dyDescent="0.3">
      <c r="A19" s="205" t="s">
        <v>28</v>
      </c>
      <c r="B19" s="206">
        <v>43793</v>
      </c>
      <c r="C19" s="206">
        <v>834810.97</v>
      </c>
      <c r="D19" s="206">
        <v>4030</v>
      </c>
      <c r="E19" s="206">
        <v>47823</v>
      </c>
      <c r="F19" s="49">
        <v>19.062657730687551</v>
      </c>
      <c r="G19" s="209">
        <v>6.7357490196078436</v>
      </c>
      <c r="H19" s="14">
        <v>91.57309244505781</v>
      </c>
    </row>
    <row r="20" spans="1:8" x14ac:dyDescent="0.3">
      <c r="A20" s="205" t="s">
        <v>29</v>
      </c>
      <c r="B20" s="206">
        <v>6802</v>
      </c>
      <c r="C20" s="206">
        <v>246065.41</v>
      </c>
      <c r="D20" s="206">
        <v>403</v>
      </c>
      <c r="E20" s="206">
        <v>7205</v>
      </c>
      <c r="F20" s="49">
        <v>36.175449867685977</v>
      </c>
      <c r="G20" s="209">
        <v>13.691270194160367</v>
      </c>
      <c r="H20" s="14">
        <v>94.406662040249827</v>
      </c>
    </row>
    <row r="21" spans="1:8" x14ac:dyDescent="0.3">
      <c r="A21" s="205" t="s">
        <v>30</v>
      </c>
      <c r="B21" s="206">
        <v>19774</v>
      </c>
      <c r="C21" s="206">
        <v>253880.79</v>
      </c>
      <c r="D21" s="206">
        <v>3483</v>
      </c>
      <c r="E21" s="206">
        <v>23257</v>
      </c>
      <c r="F21" s="49">
        <v>12.839121573783757</v>
      </c>
      <c r="G21" s="209">
        <v>5.7030716723549491</v>
      </c>
      <c r="H21" s="14">
        <v>85.023863782947075</v>
      </c>
    </row>
    <row r="22" spans="1:8" x14ac:dyDescent="0.3">
      <c r="A22" s="205" t="s">
        <v>31</v>
      </c>
      <c r="B22" s="206">
        <v>36807</v>
      </c>
      <c r="C22" s="206">
        <v>765186.26</v>
      </c>
      <c r="D22" s="206">
        <v>5127</v>
      </c>
      <c r="E22" s="206">
        <v>41934</v>
      </c>
      <c r="F22" s="49">
        <v>20.789150433341483</v>
      </c>
      <c r="G22" s="209">
        <v>9.4721367473110689</v>
      </c>
      <c r="H22" s="14">
        <v>87.773644298182859</v>
      </c>
    </row>
    <row r="23" spans="1:8" x14ac:dyDescent="0.3">
      <c r="A23" s="205" t="s">
        <v>32</v>
      </c>
      <c r="B23" s="206">
        <v>15576</v>
      </c>
      <c r="C23" s="206">
        <v>723074.55</v>
      </c>
      <c r="D23" s="206">
        <v>1008</v>
      </c>
      <c r="E23" s="206">
        <v>16584</v>
      </c>
      <c r="F23" s="49">
        <v>46.422351694915257</v>
      </c>
      <c r="G23" s="209">
        <v>27.189051110964304</v>
      </c>
      <c r="H23" s="14">
        <v>93.921852387843714</v>
      </c>
    </row>
    <row r="24" spans="1:8" x14ac:dyDescent="0.3">
      <c r="A24" s="198" t="s">
        <v>7</v>
      </c>
      <c r="B24" s="207">
        <v>355510</v>
      </c>
      <c r="C24" s="207">
        <v>8149297.5600000005</v>
      </c>
      <c r="D24" s="207">
        <v>45610</v>
      </c>
      <c r="E24" s="207">
        <v>401120</v>
      </c>
      <c r="F24" s="84">
        <v>22.922836375910666</v>
      </c>
      <c r="G24" s="208">
        <v>11.187052664646183</v>
      </c>
      <c r="H24" s="24">
        <v>88.629337854008767</v>
      </c>
    </row>
    <row r="25" spans="1:8" ht="13" customHeight="1" x14ac:dyDescent="0.3">
      <c r="A25" s="150" t="s">
        <v>373</v>
      </c>
      <c r="B25" s="150"/>
      <c r="C25" s="150"/>
      <c r="D25" s="148"/>
      <c r="E25" s="148"/>
      <c r="F25" s="148"/>
      <c r="G25" s="148"/>
      <c r="H25" s="147"/>
    </row>
  </sheetData>
  <mergeCells count="1">
    <mergeCell ref="B2:C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D84E5-008E-4E5A-8383-B252D93AC30F}">
  <dimension ref="A1:O24"/>
  <sheetViews>
    <sheetView topLeftCell="I1" zoomScale="90" zoomScaleNormal="90" workbookViewId="0">
      <selection activeCell="I1" sqref="I1"/>
    </sheetView>
  </sheetViews>
  <sheetFormatPr defaultColWidth="9.1796875" defaultRowHeight="13" x14ac:dyDescent="0.3"/>
  <cols>
    <col min="1" max="1" width="22.1796875" style="4" customWidth="1"/>
    <col min="2" max="16384" width="9.1796875" style="4"/>
  </cols>
  <sheetData>
    <row r="1" spans="1:15" ht="14.5" x14ac:dyDescent="0.35">
      <c r="A1" s="66"/>
      <c r="B1" s="66" t="s">
        <v>100</v>
      </c>
      <c r="C1" s="66" t="s">
        <v>95</v>
      </c>
      <c r="D1" s="66" t="s">
        <v>101</v>
      </c>
      <c r="E1" s="66" t="s">
        <v>96</v>
      </c>
      <c r="F1" s="4" t="s">
        <v>190</v>
      </c>
      <c r="G1" t="s">
        <v>138</v>
      </c>
      <c r="I1" s="66" t="s">
        <v>333</v>
      </c>
      <c r="K1" s="66"/>
      <c r="L1" s="66"/>
      <c r="M1" s="66"/>
      <c r="N1" s="66"/>
      <c r="O1"/>
    </row>
    <row r="2" spans="1:15" ht="14.5" x14ac:dyDescent="0.35">
      <c r="A2" s="69" t="s">
        <v>16</v>
      </c>
      <c r="B2" s="67">
        <v>29297</v>
      </c>
      <c r="C2" s="67">
        <v>9803</v>
      </c>
      <c r="D2" s="67">
        <v>1994</v>
      </c>
      <c r="E2" s="67">
        <v>314</v>
      </c>
      <c r="F2" s="90">
        <v>0.28489663833075735</v>
      </c>
      <c r="G2" s="4">
        <v>41408</v>
      </c>
      <c r="N2" s="66"/>
      <c r="O2"/>
    </row>
    <row r="3" spans="1:15" ht="14.5" x14ac:dyDescent="0.35">
      <c r="A3" s="4" t="s">
        <v>20</v>
      </c>
      <c r="B3" s="67">
        <v>38392</v>
      </c>
      <c r="C3" s="67">
        <v>10063</v>
      </c>
      <c r="D3" s="67">
        <v>1305</v>
      </c>
      <c r="E3" s="67">
        <v>640</v>
      </c>
      <c r="F3" s="90">
        <v>0.22555555555555556</v>
      </c>
      <c r="G3" s="4">
        <v>50400</v>
      </c>
      <c r="N3" s="68"/>
      <c r="O3"/>
    </row>
    <row r="4" spans="1:15" ht="14.5" customHeight="1" x14ac:dyDescent="0.35">
      <c r="A4" s="4" t="s">
        <v>22</v>
      </c>
      <c r="B4" s="67">
        <v>11749</v>
      </c>
      <c r="C4" s="67">
        <v>2783</v>
      </c>
      <c r="D4" s="67">
        <v>635</v>
      </c>
      <c r="E4" s="67">
        <v>177</v>
      </c>
      <c r="F4" s="90">
        <v>0.22275808133472366</v>
      </c>
      <c r="G4" s="4">
        <v>15344</v>
      </c>
      <c r="N4" s="69"/>
      <c r="O4"/>
    </row>
    <row r="5" spans="1:15" ht="14.5" x14ac:dyDescent="0.35">
      <c r="A5" s="4" t="s">
        <v>21</v>
      </c>
      <c r="B5" s="67">
        <v>29352</v>
      </c>
      <c r="C5" s="67">
        <v>5866</v>
      </c>
      <c r="D5" s="67">
        <v>2451</v>
      </c>
      <c r="E5" s="67">
        <v>357</v>
      </c>
      <c r="F5" s="90">
        <v>0.21871877136695944</v>
      </c>
      <c r="G5" s="4">
        <v>38026</v>
      </c>
      <c r="N5" s="69"/>
      <c r="O5"/>
    </row>
    <row r="6" spans="1:15" ht="14.5" x14ac:dyDescent="0.35">
      <c r="A6" s="70" t="s">
        <v>18</v>
      </c>
      <c r="B6" s="67">
        <v>47340</v>
      </c>
      <c r="C6" s="67">
        <v>11497</v>
      </c>
      <c r="D6" s="67">
        <v>1715</v>
      </c>
      <c r="E6" s="67">
        <v>545</v>
      </c>
      <c r="F6" s="90">
        <v>0.21624629687218686</v>
      </c>
      <c r="G6" s="4">
        <v>61097</v>
      </c>
      <c r="N6" s="70"/>
      <c r="O6"/>
    </row>
    <row r="7" spans="1:15" ht="13.5" customHeight="1" x14ac:dyDescent="0.35">
      <c r="A7" s="69" t="s">
        <v>19</v>
      </c>
      <c r="B7" s="67">
        <v>9488</v>
      </c>
      <c r="C7" s="67">
        <v>2256</v>
      </c>
      <c r="D7" s="67">
        <v>342</v>
      </c>
      <c r="E7" s="67">
        <v>138</v>
      </c>
      <c r="F7" s="90">
        <v>0.212532722513089</v>
      </c>
      <c r="G7" s="4">
        <v>12224</v>
      </c>
      <c r="N7" s="69"/>
      <c r="O7"/>
    </row>
    <row r="8" spans="1:15" ht="14.15" customHeight="1" x14ac:dyDescent="0.35">
      <c r="A8" s="68" t="s">
        <v>114</v>
      </c>
      <c r="B8" s="67">
        <v>1169</v>
      </c>
      <c r="C8" s="67">
        <v>246</v>
      </c>
      <c r="D8" s="67">
        <v>13</v>
      </c>
      <c r="E8" s="67">
        <v>29</v>
      </c>
      <c r="F8" s="90">
        <v>0.17776252573781742</v>
      </c>
      <c r="G8" s="4">
        <v>1457</v>
      </c>
      <c r="N8" s="66"/>
      <c r="O8"/>
    </row>
    <row r="9" spans="1:15" ht="16.5" customHeight="1" x14ac:dyDescent="0.35">
      <c r="A9" s="4" t="s">
        <v>23</v>
      </c>
      <c r="B9" s="67">
        <v>17523</v>
      </c>
      <c r="C9" s="67">
        <v>3325</v>
      </c>
      <c r="D9" s="67">
        <v>501</v>
      </c>
      <c r="E9" s="67">
        <v>233</v>
      </c>
      <c r="F9" s="90">
        <v>0.17727736076359929</v>
      </c>
      <c r="G9" s="4">
        <v>21582</v>
      </c>
      <c r="O9"/>
    </row>
    <row r="10" spans="1:15" x14ac:dyDescent="0.3">
      <c r="A10" s="4" t="s">
        <v>32</v>
      </c>
      <c r="B10" s="67">
        <v>27954</v>
      </c>
      <c r="C10" s="67">
        <v>4617</v>
      </c>
      <c r="D10" s="67">
        <v>640</v>
      </c>
      <c r="E10" s="67">
        <v>508</v>
      </c>
      <c r="F10" s="90">
        <v>0.15590616566327589</v>
      </c>
      <c r="G10" s="4">
        <v>33719</v>
      </c>
    </row>
    <row r="11" spans="1:15" x14ac:dyDescent="0.3">
      <c r="A11" s="4" t="s">
        <v>24</v>
      </c>
      <c r="B11" s="67">
        <v>32834</v>
      </c>
      <c r="C11" s="67">
        <v>3707</v>
      </c>
      <c r="D11" s="67">
        <v>2368</v>
      </c>
      <c r="E11" s="67">
        <v>569</v>
      </c>
      <c r="F11" s="90">
        <v>0.15388317543948529</v>
      </c>
      <c r="G11" s="4">
        <v>39478</v>
      </c>
    </row>
    <row r="12" spans="1:15" ht="14.5" x14ac:dyDescent="0.35">
      <c r="A12" s="66" t="s">
        <v>15</v>
      </c>
      <c r="B12" s="67">
        <v>39540</v>
      </c>
      <c r="C12" s="67">
        <v>6036</v>
      </c>
      <c r="D12" s="67">
        <v>684</v>
      </c>
      <c r="E12" s="67">
        <v>429</v>
      </c>
      <c r="F12" s="90">
        <v>0.14393111867891795</v>
      </c>
      <c r="G12" s="4">
        <v>46689</v>
      </c>
      <c r="O12"/>
    </row>
    <row r="13" spans="1:15" ht="14.5" x14ac:dyDescent="0.35">
      <c r="A13" s="4" t="s">
        <v>31</v>
      </c>
      <c r="B13" s="67">
        <v>64382</v>
      </c>
      <c r="C13" s="67">
        <v>4547</v>
      </c>
      <c r="D13" s="67">
        <v>2524</v>
      </c>
      <c r="E13" s="67">
        <v>2819</v>
      </c>
      <c r="F13" s="90">
        <v>9.5204114605773368E-2</v>
      </c>
      <c r="G13" s="4">
        <v>74272</v>
      </c>
      <c r="O13"/>
    </row>
    <row r="14" spans="1:15" ht="14.5" x14ac:dyDescent="0.35">
      <c r="A14" s="66" t="s">
        <v>17</v>
      </c>
      <c r="B14" s="67">
        <v>7942</v>
      </c>
      <c r="C14" s="67">
        <v>687</v>
      </c>
      <c r="D14" s="67">
        <v>153</v>
      </c>
      <c r="E14" s="67">
        <v>143</v>
      </c>
      <c r="F14" s="90">
        <v>9.4117647058823528E-2</v>
      </c>
      <c r="G14" s="4">
        <v>8925</v>
      </c>
      <c r="O14"/>
    </row>
    <row r="15" spans="1:15" ht="14.5" x14ac:dyDescent="0.35">
      <c r="A15" s="4" t="s">
        <v>28</v>
      </c>
      <c r="B15" s="67">
        <v>65841</v>
      </c>
      <c r="C15" s="67">
        <v>3365</v>
      </c>
      <c r="D15" s="67">
        <v>2564</v>
      </c>
      <c r="E15" s="67">
        <v>1205</v>
      </c>
      <c r="F15" s="90">
        <v>8.1247002398081539E-2</v>
      </c>
      <c r="G15" s="4">
        <v>72975</v>
      </c>
      <c r="O15"/>
    </row>
    <row r="16" spans="1:15" ht="14.5" x14ac:dyDescent="0.35">
      <c r="A16" s="4" t="s">
        <v>30</v>
      </c>
      <c r="B16" s="67">
        <v>27521</v>
      </c>
      <c r="C16" s="67">
        <v>1305</v>
      </c>
      <c r="D16" s="67">
        <v>1076</v>
      </c>
      <c r="E16" s="67">
        <v>528</v>
      </c>
      <c r="F16" s="90">
        <v>7.8245152809727242E-2</v>
      </c>
      <c r="G16" s="4">
        <v>30430</v>
      </c>
      <c r="O16"/>
    </row>
    <row r="17" spans="1:15" ht="14.5" x14ac:dyDescent="0.35">
      <c r="A17" s="4" t="s">
        <v>27</v>
      </c>
      <c r="B17" s="67">
        <v>49473</v>
      </c>
      <c r="C17" s="67">
        <v>1397</v>
      </c>
      <c r="D17" s="67">
        <v>2372</v>
      </c>
      <c r="E17" s="67">
        <v>769</v>
      </c>
      <c r="F17" s="90">
        <v>6.9782081427857287E-2</v>
      </c>
      <c r="G17" s="4">
        <v>54011</v>
      </c>
      <c r="O17"/>
    </row>
    <row r="18" spans="1:15" ht="14.5" x14ac:dyDescent="0.35">
      <c r="A18" s="4" t="s">
        <v>25</v>
      </c>
      <c r="B18" s="67">
        <v>22240</v>
      </c>
      <c r="C18" s="67">
        <v>1148</v>
      </c>
      <c r="D18" s="67">
        <v>508</v>
      </c>
      <c r="E18" s="67">
        <v>204</v>
      </c>
      <c r="F18" s="90">
        <v>6.8713692946058086E-2</v>
      </c>
      <c r="G18" s="4">
        <v>24100</v>
      </c>
      <c r="O18"/>
    </row>
    <row r="19" spans="1:15" ht="14.5" x14ac:dyDescent="0.35">
      <c r="A19" s="4" t="s">
        <v>29</v>
      </c>
      <c r="B19" s="67">
        <v>16105</v>
      </c>
      <c r="C19" s="67">
        <v>696</v>
      </c>
      <c r="D19" s="67">
        <v>471</v>
      </c>
      <c r="E19" s="67">
        <v>183</v>
      </c>
      <c r="F19" s="90">
        <v>6.6857633915783449E-2</v>
      </c>
      <c r="G19" s="4">
        <v>17455</v>
      </c>
      <c r="O19"/>
    </row>
    <row r="20" spans="1:15" ht="14.5" x14ac:dyDescent="0.35">
      <c r="A20" s="69" t="s">
        <v>76</v>
      </c>
      <c r="B20" s="67">
        <v>25947</v>
      </c>
      <c r="C20" s="67">
        <v>1298</v>
      </c>
      <c r="D20" s="67">
        <v>321</v>
      </c>
      <c r="E20" s="67">
        <v>292</v>
      </c>
      <c r="F20" s="90">
        <v>5.8116160528393995E-2</v>
      </c>
      <c r="G20" s="4">
        <v>27858</v>
      </c>
      <c r="O20"/>
    </row>
    <row r="21" spans="1:15" ht="14.5" x14ac:dyDescent="0.35">
      <c r="A21" s="4" t="s">
        <v>26</v>
      </c>
      <c r="B21" s="67">
        <v>8162</v>
      </c>
      <c r="C21" s="67">
        <v>254</v>
      </c>
      <c r="D21" s="67">
        <v>176</v>
      </c>
      <c r="E21" s="67">
        <v>71</v>
      </c>
      <c r="F21" s="90">
        <v>4.9636384624264111E-2</v>
      </c>
      <c r="G21" s="4">
        <v>8663</v>
      </c>
      <c r="O21"/>
    </row>
    <row r="22" spans="1:15" ht="14.5" x14ac:dyDescent="0.35">
      <c r="A22" s="4" t="s">
        <v>202</v>
      </c>
      <c r="B22" s="67">
        <v>572251</v>
      </c>
      <c r="C22" s="67">
        <v>74896</v>
      </c>
      <c r="D22" s="67">
        <v>22813</v>
      </c>
      <c r="E22" s="67">
        <v>10153</v>
      </c>
      <c r="F22" s="90">
        <v>0.14366583200144681</v>
      </c>
      <c r="G22" s="67">
        <v>680113</v>
      </c>
      <c r="O22"/>
    </row>
    <row r="23" spans="1:15" ht="14.5" x14ac:dyDescent="0.35">
      <c r="O23"/>
    </row>
    <row r="24" spans="1:15" ht="14.5" x14ac:dyDescent="0.35">
      <c r="I24" s="20" t="s">
        <v>118</v>
      </c>
      <c r="O24"/>
    </row>
  </sheetData>
  <sortState xmlns:xlrd2="http://schemas.microsoft.com/office/spreadsheetml/2017/richdata2" ref="A2:G21">
    <sortCondition descending="1" ref="F2:F21"/>
  </sortState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0CE14-791D-4137-A092-7080E9B004D3}">
  <dimension ref="A1:L24"/>
  <sheetViews>
    <sheetView topLeftCell="G1" zoomScale="80" zoomScaleNormal="80" workbookViewId="0">
      <selection activeCell="G1" sqref="G1"/>
    </sheetView>
  </sheetViews>
  <sheetFormatPr defaultColWidth="9.1796875" defaultRowHeight="13" x14ac:dyDescent="0.3"/>
  <cols>
    <col min="1" max="1" width="22.1796875" style="4" customWidth="1"/>
    <col min="2" max="3" width="9.1796875" style="4"/>
    <col min="4" max="4" width="12.54296875" style="4" bestFit="1" customWidth="1"/>
    <col min="5" max="16384" width="9.1796875" style="4"/>
  </cols>
  <sheetData>
    <row r="1" spans="1:12" ht="14.5" x14ac:dyDescent="0.3">
      <c r="A1" s="66"/>
      <c r="B1" s="66" t="s">
        <v>8</v>
      </c>
      <c r="C1" s="66" t="s">
        <v>11</v>
      </c>
      <c r="D1" s="67"/>
      <c r="E1" s="4" t="s">
        <v>106</v>
      </c>
      <c r="G1" s="66" t="s">
        <v>334</v>
      </c>
      <c r="I1" s="66"/>
      <c r="J1" s="66"/>
      <c r="K1" s="66"/>
      <c r="L1" s="66"/>
    </row>
    <row r="2" spans="1:12" x14ac:dyDescent="0.3">
      <c r="A2" s="4" t="s">
        <v>23</v>
      </c>
      <c r="B2" s="67">
        <v>559</v>
      </c>
      <c r="C2" s="67">
        <v>1613</v>
      </c>
      <c r="D2" s="158">
        <v>2.8855098389982112</v>
      </c>
      <c r="E2" s="92">
        <v>-1054</v>
      </c>
      <c r="L2" s="66"/>
    </row>
    <row r="3" spans="1:12" x14ac:dyDescent="0.3">
      <c r="A3" s="4" t="s">
        <v>31</v>
      </c>
      <c r="B3" s="67">
        <v>1917</v>
      </c>
      <c r="C3" s="67">
        <v>4818</v>
      </c>
      <c r="D3" s="158">
        <v>2.5133020344287949</v>
      </c>
      <c r="E3" s="92">
        <v>-2901</v>
      </c>
      <c r="L3" s="68"/>
    </row>
    <row r="4" spans="1:12" ht="14.5" customHeight="1" x14ac:dyDescent="0.3">
      <c r="A4" s="4" t="s">
        <v>30</v>
      </c>
      <c r="B4" s="67">
        <v>872</v>
      </c>
      <c r="C4" s="67">
        <v>2140</v>
      </c>
      <c r="D4" s="158">
        <v>2.4541284403669725</v>
      </c>
      <c r="E4" s="92">
        <v>-1268</v>
      </c>
      <c r="L4" s="69"/>
    </row>
    <row r="5" spans="1:12" x14ac:dyDescent="0.3">
      <c r="A5" s="4" t="s">
        <v>28</v>
      </c>
      <c r="B5" s="67">
        <v>1830</v>
      </c>
      <c r="C5" s="67">
        <v>4488</v>
      </c>
      <c r="D5" s="158">
        <v>2.4524590163934428</v>
      </c>
      <c r="E5" s="92">
        <v>-2658</v>
      </c>
      <c r="L5" s="69"/>
    </row>
    <row r="6" spans="1:12" x14ac:dyDescent="0.3">
      <c r="A6" s="4" t="s">
        <v>27</v>
      </c>
      <c r="B6" s="67">
        <v>1338</v>
      </c>
      <c r="C6" s="67">
        <v>3217</v>
      </c>
      <c r="D6" s="158">
        <v>2.4043348281016441</v>
      </c>
      <c r="E6" s="92">
        <v>-1879</v>
      </c>
      <c r="L6" s="70"/>
    </row>
    <row r="7" spans="1:12" ht="13.5" customHeight="1" x14ac:dyDescent="0.3">
      <c r="A7" s="4" t="s">
        <v>32</v>
      </c>
      <c r="B7" s="67">
        <v>738</v>
      </c>
      <c r="C7" s="67">
        <v>1738</v>
      </c>
      <c r="D7" s="158">
        <v>2.3550135501355012</v>
      </c>
      <c r="E7" s="92">
        <v>-1000</v>
      </c>
      <c r="L7" s="69"/>
    </row>
    <row r="8" spans="1:12" ht="14.15" customHeight="1" x14ac:dyDescent="0.3">
      <c r="A8" s="4" t="s">
        <v>25</v>
      </c>
      <c r="B8" s="67">
        <v>567</v>
      </c>
      <c r="C8" s="67">
        <v>1324</v>
      </c>
      <c r="D8" s="158">
        <v>2.3350970017636685</v>
      </c>
      <c r="E8" s="92">
        <v>-757</v>
      </c>
      <c r="L8" s="66"/>
    </row>
    <row r="9" spans="1:12" ht="16.5" customHeight="1" x14ac:dyDescent="0.3">
      <c r="A9" s="4" t="s">
        <v>20</v>
      </c>
      <c r="B9" s="67">
        <v>1061</v>
      </c>
      <c r="C9" s="67">
        <v>2454</v>
      </c>
      <c r="D9" s="158">
        <v>2.3129123468426012</v>
      </c>
      <c r="E9" s="92">
        <v>-1393</v>
      </c>
    </row>
    <row r="10" spans="1:12" x14ac:dyDescent="0.3">
      <c r="A10" s="4" t="s">
        <v>22</v>
      </c>
      <c r="B10" s="67">
        <v>400</v>
      </c>
      <c r="C10" s="67">
        <v>884</v>
      </c>
      <c r="D10" s="158">
        <v>2.21</v>
      </c>
      <c r="E10" s="92">
        <v>-484</v>
      </c>
    </row>
    <row r="11" spans="1:12" x14ac:dyDescent="0.3">
      <c r="A11" s="4" t="s">
        <v>26</v>
      </c>
      <c r="B11" s="67">
        <v>171</v>
      </c>
      <c r="C11" s="67">
        <v>367</v>
      </c>
      <c r="D11" s="158">
        <v>2.1461988304093569</v>
      </c>
      <c r="E11" s="92">
        <v>-196</v>
      </c>
    </row>
    <row r="12" spans="1:12" x14ac:dyDescent="0.3">
      <c r="A12" s="70" t="s">
        <v>18</v>
      </c>
      <c r="B12" s="67">
        <v>1772</v>
      </c>
      <c r="C12" s="67">
        <v>3388</v>
      </c>
      <c r="D12" s="158">
        <v>1.9119638826185101</v>
      </c>
      <c r="E12" s="92">
        <v>-1616</v>
      </c>
    </row>
    <row r="13" spans="1:12" x14ac:dyDescent="0.3">
      <c r="A13" s="66" t="s">
        <v>17</v>
      </c>
      <c r="B13" s="67">
        <v>261</v>
      </c>
      <c r="C13" s="67">
        <v>492</v>
      </c>
      <c r="D13" s="158">
        <v>1.8850574712643677</v>
      </c>
      <c r="E13" s="92">
        <v>-231</v>
      </c>
    </row>
    <row r="14" spans="1:12" x14ac:dyDescent="0.3">
      <c r="A14" s="69" t="s">
        <v>16</v>
      </c>
      <c r="B14" s="67">
        <v>1071</v>
      </c>
      <c r="C14" s="67">
        <v>1977</v>
      </c>
      <c r="D14" s="158">
        <v>1.8459383753501402</v>
      </c>
      <c r="E14" s="92">
        <v>-906</v>
      </c>
    </row>
    <row r="15" spans="1:12" x14ac:dyDescent="0.3">
      <c r="A15" s="69" t="s">
        <v>19</v>
      </c>
      <c r="B15" s="67">
        <v>384</v>
      </c>
      <c r="C15" s="67">
        <v>684</v>
      </c>
      <c r="D15" s="158">
        <v>1.78125</v>
      </c>
      <c r="E15" s="92">
        <v>-300</v>
      </c>
    </row>
    <row r="16" spans="1:12" x14ac:dyDescent="0.3">
      <c r="A16" s="66" t="s">
        <v>15</v>
      </c>
      <c r="B16" s="67">
        <v>1294</v>
      </c>
      <c r="C16" s="67">
        <v>2290</v>
      </c>
      <c r="D16" s="158">
        <v>1.7697063369397219</v>
      </c>
      <c r="E16" s="92">
        <v>-996</v>
      </c>
    </row>
    <row r="17" spans="1:7" x14ac:dyDescent="0.3">
      <c r="A17" s="68" t="s">
        <v>114</v>
      </c>
      <c r="B17" s="67">
        <v>44</v>
      </c>
      <c r="C17" s="67">
        <v>60</v>
      </c>
      <c r="D17" s="158">
        <v>1.3636363636363635</v>
      </c>
      <c r="E17" s="92">
        <v>-16</v>
      </c>
    </row>
    <row r="18" spans="1:7" x14ac:dyDescent="0.3">
      <c r="A18" s="4" t="s">
        <v>21</v>
      </c>
      <c r="B18" s="67">
        <v>1323</v>
      </c>
      <c r="C18" s="67">
        <v>1768</v>
      </c>
      <c r="D18" s="158">
        <v>1.3363567649281936</v>
      </c>
      <c r="E18" s="92">
        <v>-445</v>
      </c>
    </row>
    <row r="19" spans="1:7" x14ac:dyDescent="0.3">
      <c r="A19" s="69" t="s">
        <v>76</v>
      </c>
      <c r="B19" s="67">
        <v>791</v>
      </c>
      <c r="C19" s="67">
        <v>1032</v>
      </c>
      <c r="D19" s="158">
        <v>1.3046776232616941</v>
      </c>
      <c r="E19" s="92">
        <v>-241</v>
      </c>
    </row>
    <row r="20" spans="1:7" x14ac:dyDescent="0.3">
      <c r="A20" s="4" t="s">
        <v>24</v>
      </c>
      <c r="B20" s="67">
        <v>1813</v>
      </c>
      <c r="C20" s="67">
        <v>2280</v>
      </c>
      <c r="D20" s="158">
        <v>1.257584114726972</v>
      </c>
      <c r="E20" s="92">
        <v>-467</v>
      </c>
    </row>
    <row r="21" spans="1:7" x14ac:dyDescent="0.3">
      <c r="A21" s="4" t="s">
        <v>29</v>
      </c>
      <c r="B21" s="67">
        <v>795</v>
      </c>
      <c r="C21" s="67">
        <v>831</v>
      </c>
      <c r="D21" s="158">
        <v>1.0452830188679245</v>
      </c>
      <c r="E21" s="92">
        <v>-36</v>
      </c>
    </row>
    <row r="22" spans="1:7" x14ac:dyDescent="0.3">
      <c r="B22" s="67"/>
      <c r="C22" s="67"/>
    </row>
    <row r="23" spans="1:7" x14ac:dyDescent="0.3">
      <c r="G23" s="20" t="s">
        <v>117</v>
      </c>
    </row>
    <row r="24" spans="1:7" x14ac:dyDescent="0.3">
      <c r="G24" s="20" t="s">
        <v>118</v>
      </c>
    </row>
  </sheetData>
  <sortState xmlns:xlrd2="http://schemas.microsoft.com/office/spreadsheetml/2017/richdata2" ref="A2:E21">
    <sortCondition descending="1" ref="D2:D21"/>
  </sortState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BD9FB-E5C9-4C45-9315-307C3BD3D916}">
  <dimension ref="A1:H19"/>
  <sheetViews>
    <sheetView zoomScale="70" zoomScaleNormal="70" workbookViewId="0"/>
  </sheetViews>
  <sheetFormatPr defaultColWidth="8.81640625" defaultRowHeight="13" x14ac:dyDescent="0.3"/>
  <cols>
    <col min="1" max="1" width="28.54296875" style="4" customWidth="1"/>
    <col min="2" max="8" width="10.1796875" style="4" customWidth="1"/>
    <col min="9" max="9" width="13" style="4" customWidth="1"/>
    <col min="10" max="16384" width="8.81640625" style="4"/>
  </cols>
  <sheetData>
    <row r="1" spans="1:8" ht="13" customHeight="1" x14ac:dyDescent="0.3">
      <c r="A1" s="96" t="s">
        <v>343</v>
      </c>
      <c r="B1" s="96"/>
      <c r="C1" s="96"/>
      <c r="D1" s="96"/>
      <c r="E1" s="96"/>
      <c r="F1" s="96"/>
      <c r="G1" s="96"/>
      <c r="H1" s="96"/>
    </row>
    <row r="2" spans="1:8" ht="39" x14ac:dyDescent="0.3">
      <c r="A2" s="12" t="s">
        <v>36</v>
      </c>
      <c r="B2" s="12" t="s">
        <v>37</v>
      </c>
      <c r="C2" s="12" t="s">
        <v>38</v>
      </c>
      <c r="D2" s="12" t="s">
        <v>39</v>
      </c>
      <c r="E2" s="12" t="s">
        <v>340</v>
      </c>
      <c r="F2" s="12" t="s">
        <v>3</v>
      </c>
      <c r="G2" s="12" t="s">
        <v>341</v>
      </c>
      <c r="H2" s="12" t="s">
        <v>342</v>
      </c>
    </row>
    <row r="3" spans="1:8" x14ac:dyDescent="0.3">
      <c r="A3" s="4" t="s">
        <v>40</v>
      </c>
      <c r="B3" s="6">
        <v>62397</v>
      </c>
      <c r="C3" s="6">
        <v>54557</v>
      </c>
      <c r="D3" s="6">
        <v>986</v>
      </c>
      <c r="E3" s="6">
        <v>2464</v>
      </c>
      <c r="F3" s="6">
        <v>-1478</v>
      </c>
      <c r="G3" s="21">
        <v>-2.3188314846483316</v>
      </c>
      <c r="H3" s="8">
        <v>-2.3858298036195609</v>
      </c>
    </row>
    <row r="4" spans="1:8" x14ac:dyDescent="0.3">
      <c r="A4" s="4" t="s">
        <v>41</v>
      </c>
      <c r="B4" s="6">
        <v>4404</v>
      </c>
      <c r="C4" s="6">
        <v>3759</v>
      </c>
      <c r="D4" s="6">
        <v>25</v>
      </c>
      <c r="E4" s="6">
        <v>129</v>
      </c>
      <c r="F4" s="6">
        <v>-104</v>
      </c>
      <c r="G4" s="21">
        <v>-2.3162583518930959</v>
      </c>
      <c r="H4" s="8">
        <v>-1.9064508978053647</v>
      </c>
    </row>
    <row r="5" spans="1:8" x14ac:dyDescent="0.3">
      <c r="A5" s="50" t="s">
        <v>42</v>
      </c>
      <c r="B5" s="34">
        <v>66801</v>
      </c>
      <c r="C5" s="34">
        <v>58316</v>
      </c>
      <c r="D5" s="34">
        <v>1011</v>
      </c>
      <c r="E5" s="34">
        <v>2593</v>
      </c>
      <c r="F5" s="34">
        <v>-1582</v>
      </c>
      <c r="G5" s="79">
        <v>-2.3186621524571662</v>
      </c>
      <c r="H5" s="80">
        <v>-2.354686329857711</v>
      </c>
    </row>
    <row r="6" spans="1:8" x14ac:dyDescent="0.3">
      <c r="A6" s="4" t="s">
        <v>43</v>
      </c>
      <c r="B6" s="6">
        <v>497423</v>
      </c>
      <c r="C6" s="6">
        <v>437102</v>
      </c>
      <c r="D6" s="6">
        <v>12932</v>
      </c>
      <c r="E6" s="6">
        <v>22586</v>
      </c>
      <c r="F6" s="6">
        <v>-9654</v>
      </c>
      <c r="G6" s="21">
        <v>-1.8864790609422235</v>
      </c>
      <c r="H6" s="8">
        <v>-1.6311259902246504</v>
      </c>
    </row>
    <row r="7" spans="1:8" x14ac:dyDescent="0.3">
      <c r="A7" s="4" t="s">
        <v>44</v>
      </c>
      <c r="B7" s="8">
        <v>13.429415205971578</v>
      </c>
      <c r="C7" s="8">
        <v>13.341508389346194</v>
      </c>
      <c r="D7" s="8">
        <v>7.8178162697185281</v>
      </c>
      <c r="E7" s="8">
        <v>11.480563180731426</v>
      </c>
      <c r="F7" s="81">
        <v>16.38698984876735</v>
      </c>
      <c r="G7" s="81"/>
      <c r="H7" s="81"/>
    </row>
    <row r="8" spans="1:8" x14ac:dyDescent="0.3">
      <c r="A8" s="20"/>
      <c r="B8" s="20"/>
      <c r="C8" s="21"/>
      <c r="D8" s="21"/>
      <c r="E8" s="21"/>
      <c r="F8" s="21"/>
      <c r="G8" s="21"/>
      <c r="H8" s="8"/>
    </row>
    <row r="9" spans="1:8" x14ac:dyDescent="0.3">
      <c r="A9" s="64" t="s">
        <v>45</v>
      </c>
      <c r="F9" s="6"/>
      <c r="G9" s="21"/>
      <c r="H9" s="8"/>
    </row>
    <row r="10" spans="1:8" x14ac:dyDescent="0.3">
      <c r="A10" s="64" t="s">
        <v>46</v>
      </c>
      <c r="B10" s="6">
        <v>35295</v>
      </c>
      <c r="C10" s="34">
        <v>34893</v>
      </c>
      <c r="D10" s="34">
        <v>1708</v>
      </c>
      <c r="E10" s="34">
        <v>2148</v>
      </c>
      <c r="F10" s="6">
        <v>-440</v>
      </c>
      <c r="G10" s="21">
        <v>-1.2154696132596685</v>
      </c>
      <c r="H10" s="30">
        <v>-1.5743786057044264</v>
      </c>
    </row>
    <row r="11" spans="1:8" x14ac:dyDescent="0.3">
      <c r="A11" s="64" t="s">
        <v>47</v>
      </c>
      <c r="B11" s="6">
        <v>903</v>
      </c>
      <c r="C11" s="34">
        <v>887</v>
      </c>
      <c r="D11" s="34">
        <v>36</v>
      </c>
      <c r="E11" s="34">
        <v>66</v>
      </c>
      <c r="F11" s="6">
        <v>-30</v>
      </c>
      <c r="G11" s="21">
        <v>-3.167898627243928</v>
      </c>
      <c r="H11" s="8">
        <v>0.20898641588296762</v>
      </c>
    </row>
    <row r="12" spans="1:8" x14ac:dyDescent="0.3">
      <c r="A12" s="65" t="s">
        <v>42</v>
      </c>
      <c r="B12" s="34">
        <v>36198</v>
      </c>
      <c r="C12" s="34">
        <v>35780</v>
      </c>
      <c r="D12" s="34">
        <v>1744</v>
      </c>
      <c r="E12" s="34">
        <v>2214</v>
      </c>
      <c r="F12" s="34">
        <v>-470</v>
      </c>
      <c r="G12" s="79">
        <v>-1.2652434920720381</v>
      </c>
      <c r="H12" s="80">
        <v>-1.5295261622559195</v>
      </c>
    </row>
    <row r="13" spans="1:8" x14ac:dyDescent="0.3">
      <c r="A13" s="64" t="s">
        <v>43</v>
      </c>
      <c r="B13" s="6">
        <v>262111</v>
      </c>
      <c r="C13" s="6">
        <v>259449</v>
      </c>
      <c r="D13" s="6">
        <v>12829</v>
      </c>
      <c r="E13" s="6">
        <v>17433</v>
      </c>
      <c r="F13" s="6">
        <v>-4604</v>
      </c>
      <c r="G13" s="21">
        <v>-1.7039860838669085</v>
      </c>
      <c r="H13" s="8">
        <v>-1.2161859078708426</v>
      </c>
    </row>
    <row r="14" spans="1:8" x14ac:dyDescent="0.3">
      <c r="A14" s="64" t="s">
        <v>48</v>
      </c>
      <c r="B14" s="8">
        <v>13.810179656710325</v>
      </c>
      <c r="C14" s="8">
        <v>13.790764273518111</v>
      </c>
      <c r="D14" s="8">
        <v>13.594200639176865</v>
      </c>
      <c r="E14" s="8">
        <v>12.700051626226122</v>
      </c>
      <c r="F14" s="81">
        <v>10.208514335360556</v>
      </c>
      <c r="G14" s="81"/>
      <c r="H14" s="81"/>
    </row>
    <row r="15" spans="1:8" x14ac:dyDescent="0.3">
      <c r="A15" s="243" t="s">
        <v>119</v>
      </c>
      <c r="B15" s="243"/>
      <c r="C15" s="243"/>
      <c r="D15" s="243"/>
      <c r="E15" s="243"/>
      <c r="F15" s="243"/>
      <c r="G15" s="243"/>
      <c r="H15" s="243"/>
    </row>
    <row r="16" spans="1:8" ht="28.5" customHeight="1" x14ac:dyDescent="0.3">
      <c r="A16" s="244" t="s">
        <v>120</v>
      </c>
      <c r="B16" s="244"/>
      <c r="C16" s="244"/>
      <c r="D16" s="244"/>
      <c r="E16" s="244"/>
      <c r="F16" s="244"/>
      <c r="G16" s="244"/>
      <c r="H16" s="244"/>
    </row>
    <row r="17" spans="1:8" x14ac:dyDescent="0.3">
      <c r="A17" s="4" t="s">
        <v>98</v>
      </c>
      <c r="B17" s="20"/>
    </row>
    <row r="19" spans="1:8" ht="14.5" x14ac:dyDescent="0.35">
      <c r="A19"/>
      <c r="B19"/>
      <c r="C19"/>
      <c r="D19"/>
      <c r="E19"/>
      <c r="F19"/>
      <c r="G19"/>
      <c r="H19"/>
    </row>
  </sheetData>
  <mergeCells count="2">
    <mergeCell ref="A15:H15"/>
    <mergeCell ref="A16:H1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2F097-D7C5-42CF-AD31-FAAC4C74BB62}">
  <dimension ref="A1:E12"/>
  <sheetViews>
    <sheetView zoomScale="70" zoomScaleNormal="70" workbookViewId="0"/>
  </sheetViews>
  <sheetFormatPr defaultRowHeight="14.5" x14ac:dyDescent="0.35"/>
  <cols>
    <col min="1" max="1" width="22.54296875" customWidth="1"/>
    <col min="2" max="4" width="16.1796875" customWidth="1"/>
    <col min="7" max="7" width="9.1796875" customWidth="1"/>
    <col min="8" max="8" width="12" customWidth="1"/>
    <col min="9" max="9" width="9.81640625" customWidth="1"/>
  </cols>
  <sheetData>
    <row r="1" spans="1:5" ht="16.5" x14ac:dyDescent="0.35">
      <c r="A1" t="s">
        <v>157</v>
      </c>
      <c r="D1" s="42"/>
    </row>
    <row r="2" spans="1:5" ht="29" x14ac:dyDescent="0.35">
      <c r="A2" s="104"/>
      <c r="B2" s="105" t="s">
        <v>344</v>
      </c>
      <c r="C2" s="106" t="s">
        <v>41</v>
      </c>
      <c r="D2" s="105" t="s">
        <v>145</v>
      </c>
      <c r="E2" s="42"/>
    </row>
    <row r="3" spans="1:5" x14ac:dyDescent="0.35">
      <c r="A3" s="93" t="s">
        <v>144</v>
      </c>
      <c r="B3" s="99">
        <v>140919</v>
      </c>
      <c r="C3" s="99">
        <v>15485</v>
      </c>
      <c r="D3" s="99">
        <v>1119371</v>
      </c>
    </row>
    <row r="4" spans="1:5" x14ac:dyDescent="0.35">
      <c r="A4" t="s">
        <v>345</v>
      </c>
      <c r="B4" s="42">
        <v>4696</v>
      </c>
      <c r="C4" s="42">
        <v>362</v>
      </c>
      <c r="D4" s="42">
        <v>26919</v>
      </c>
    </row>
    <row r="5" spans="1:5" x14ac:dyDescent="0.35">
      <c r="A5" t="s">
        <v>346</v>
      </c>
      <c r="B5" s="42">
        <v>89535</v>
      </c>
      <c r="C5" s="42">
        <v>10475</v>
      </c>
      <c r="D5" s="42">
        <v>762080</v>
      </c>
    </row>
    <row r="6" spans="1:5" x14ac:dyDescent="0.35">
      <c r="A6" t="s">
        <v>347</v>
      </c>
      <c r="B6" s="44">
        <v>3.3324108175618616</v>
      </c>
      <c r="C6" s="44">
        <v>2.3377462060058121</v>
      </c>
      <c r="D6" s="44">
        <v>2.4048327140867505</v>
      </c>
    </row>
    <row r="7" spans="1:5" x14ac:dyDescent="0.35">
      <c r="A7" s="93" t="s">
        <v>164</v>
      </c>
      <c r="B7" s="99">
        <v>41339</v>
      </c>
      <c r="C7" s="99">
        <v>3057</v>
      </c>
      <c r="D7" s="99">
        <v>260321</v>
      </c>
    </row>
    <row r="8" spans="1:5" x14ac:dyDescent="0.35">
      <c r="A8" t="s">
        <v>348</v>
      </c>
      <c r="B8" s="44">
        <v>29.335291905278922</v>
      </c>
      <c r="C8" s="44">
        <v>19.741685502098804</v>
      </c>
      <c r="D8" s="44">
        <v>23.256007168311491</v>
      </c>
    </row>
    <row r="9" spans="1:5" x14ac:dyDescent="0.35">
      <c r="A9" t="s">
        <v>349</v>
      </c>
      <c r="B9" s="44">
        <v>-1.524571809714381</v>
      </c>
      <c r="C9" s="44">
        <v>-1.1319534282018111</v>
      </c>
      <c r="D9" s="44">
        <v>-2.222814839298525</v>
      </c>
    </row>
    <row r="10" spans="1:5" x14ac:dyDescent="0.35">
      <c r="A10" s="97" t="s">
        <v>350</v>
      </c>
      <c r="B10" s="95">
        <v>-2.7020029656130111</v>
      </c>
      <c r="C10" s="95">
        <v>6.5528058556988498</v>
      </c>
      <c r="D10" s="95">
        <v>-7.1886453416237641</v>
      </c>
    </row>
    <row r="11" spans="1:5" ht="15" x14ac:dyDescent="0.35">
      <c r="A11" s="4" t="s">
        <v>163</v>
      </c>
    </row>
    <row r="12" spans="1:5" x14ac:dyDescent="0.35">
      <c r="A12" s="20" t="s">
        <v>146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DB0F9-134F-4B44-97F1-ADEA6F73E89A}">
  <dimension ref="A1:D52"/>
  <sheetViews>
    <sheetView topLeftCell="A18" zoomScale="60" zoomScaleNormal="60" workbookViewId="0">
      <selection activeCell="A18" sqref="A18"/>
    </sheetView>
  </sheetViews>
  <sheetFormatPr defaultRowHeight="14.5" x14ac:dyDescent="0.35"/>
  <cols>
    <col min="1" max="1" width="34.1796875" customWidth="1"/>
    <col min="2" max="2" width="25.453125" customWidth="1"/>
    <col min="3" max="3" width="21.54296875" customWidth="1"/>
    <col min="4" max="4" width="29.1796875" customWidth="1"/>
    <col min="5" max="5" width="9.1796875" bestFit="1" customWidth="1"/>
  </cols>
  <sheetData>
    <row r="1" spans="1:4" s="93" customFormat="1" ht="21" x14ac:dyDescent="0.5">
      <c r="A1" s="98"/>
      <c r="B1" s="100" t="s">
        <v>49</v>
      </c>
      <c r="C1" s="100" t="s">
        <v>153</v>
      </c>
      <c r="D1" s="100" t="s">
        <v>154</v>
      </c>
    </row>
    <row r="2" spans="1:4" x14ac:dyDescent="0.35">
      <c r="A2" t="s">
        <v>147</v>
      </c>
      <c r="B2" s="44">
        <v>15.132968322985965</v>
      </c>
      <c r="C2" s="44">
        <v>6.7577593668851241</v>
      </c>
      <c r="D2" s="101">
        <v>19.689932906373894</v>
      </c>
    </row>
    <row r="3" spans="1:4" x14ac:dyDescent="0.35">
      <c r="A3" t="s">
        <v>148</v>
      </c>
      <c r="B3" s="44">
        <v>1.6003142321689696</v>
      </c>
      <c r="C3" s="44">
        <v>0.86352582333786743</v>
      </c>
      <c r="D3" s="101">
        <v>16.294940334128878</v>
      </c>
    </row>
    <row r="4" spans="1:4" x14ac:dyDescent="0.35">
      <c r="A4" t="s">
        <v>149</v>
      </c>
      <c r="B4" s="44">
        <v>8.6095545293038178</v>
      </c>
      <c r="C4" s="44">
        <v>3.4005193520464947</v>
      </c>
      <c r="D4" s="101">
        <v>22.26169696969697</v>
      </c>
    </row>
    <row r="5" spans="1:4" x14ac:dyDescent="0.35">
      <c r="A5" t="s">
        <v>150</v>
      </c>
      <c r="B5" s="44">
        <v>2.4666137696056412</v>
      </c>
      <c r="C5" s="44">
        <v>5.4717447755657229</v>
      </c>
      <c r="D5" s="101">
        <v>3.9636760828625235</v>
      </c>
    </row>
    <row r="6" spans="1:4" x14ac:dyDescent="0.35">
      <c r="A6" t="s">
        <v>50</v>
      </c>
      <c r="B6" s="44">
        <v>11.037128355252987</v>
      </c>
      <c r="C6" s="44">
        <v>6.2919912616957259</v>
      </c>
      <c r="D6" s="101">
        <v>15.423779888634131</v>
      </c>
    </row>
    <row r="7" spans="1:4" x14ac:dyDescent="0.35">
      <c r="A7" t="s">
        <v>151</v>
      </c>
      <c r="B7" s="44">
        <v>2.6334593693473995</v>
      </c>
      <c r="C7" s="44">
        <v>2.2257944849758871</v>
      </c>
      <c r="D7" s="101">
        <v>10.403138888888888</v>
      </c>
    </row>
    <row r="8" spans="1:4" x14ac:dyDescent="0.35">
      <c r="A8" t="s">
        <v>51</v>
      </c>
      <c r="B8" s="44">
        <v>38.531339164760844</v>
      </c>
      <c r="C8" s="44">
        <v>59.981039528461324</v>
      </c>
      <c r="D8" s="101">
        <v>5.6483675783397471</v>
      </c>
    </row>
    <row r="9" spans="1:4" x14ac:dyDescent="0.35">
      <c r="A9" t="s">
        <v>52</v>
      </c>
      <c r="B9" s="44">
        <v>18.124214150029452</v>
      </c>
      <c r="C9" s="44">
        <v>14.065784592555955</v>
      </c>
      <c r="D9" s="101">
        <v>11.329690842490843</v>
      </c>
    </row>
    <row r="10" spans="1:4" x14ac:dyDescent="0.35">
      <c r="A10" t="s">
        <v>152</v>
      </c>
      <c r="B10" s="44">
        <v>1.8644081065449192</v>
      </c>
      <c r="C10" s="44">
        <v>0.94184081447590773</v>
      </c>
      <c r="D10" s="101">
        <v>17.405492341356673</v>
      </c>
    </row>
    <row r="11" spans="1:4" x14ac:dyDescent="0.35">
      <c r="A11" t="s">
        <v>351</v>
      </c>
      <c r="B11" s="44">
        <v>14.355326043560336</v>
      </c>
      <c r="C11" s="44">
        <v>18.065303631370156</v>
      </c>
      <c r="D11" s="101">
        <v>10.009425675675676</v>
      </c>
    </row>
    <row r="12" spans="1:4" x14ac:dyDescent="0.35">
      <c r="A12" t="s">
        <v>352</v>
      </c>
      <c r="B12" s="44">
        <v>44.729530945357709</v>
      </c>
      <c r="C12" s="44">
        <v>47.177296307598418</v>
      </c>
      <c r="D12" s="101">
        <v>11.942703751617076</v>
      </c>
    </row>
    <row r="13" spans="1:4" x14ac:dyDescent="0.35">
      <c r="A13" t="s">
        <v>353</v>
      </c>
      <c r="B13" s="44">
        <v>1.373615724823344E-2</v>
      </c>
      <c r="C13" s="44">
        <v>0.15257857796765334</v>
      </c>
      <c r="D13" s="101">
        <v>1.1339999999999999</v>
      </c>
    </row>
    <row r="14" spans="1:4" x14ac:dyDescent="0.35">
      <c r="A14" t="s">
        <v>354</v>
      </c>
      <c r="B14" s="44">
        <v>1.8016411679658277</v>
      </c>
      <c r="C14" s="44">
        <v>1.8309429356118401</v>
      </c>
      <c r="D14" s="101">
        <v>12.394666666666666</v>
      </c>
    </row>
    <row r="15" spans="1:4" x14ac:dyDescent="0.35">
      <c r="A15" t="s">
        <v>355</v>
      </c>
      <c r="B15" s="44">
        <v>12.742526755224102</v>
      </c>
      <c r="C15" s="44">
        <v>26.945376869087578</v>
      </c>
      <c r="D15" s="101">
        <v>5.9567950169875425</v>
      </c>
    </row>
    <row r="16" spans="1:4" x14ac:dyDescent="0.35">
      <c r="A16" t="s">
        <v>356</v>
      </c>
      <c r="B16" s="44">
        <v>26.312226972676918</v>
      </c>
      <c r="C16" s="44">
        <v>5.7369545315837653</v>
      </c>
      <c r="D16" s="101">
        <v>57.772021276595744</v>
      </c>
    </row>
    <row r="18" spans="1:1" x14ac:dyDescent="0.35">
      <c r="A18" t="s">
        <v>357</v>
      </c>
    </row>
    <row r="52" spans="1:1" x14ac:dyDescent="0.35">
      <c r="A52" s="94" t="s">
        <v>155</v>
      </c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927FE-5E5C-461F-8C58-1318DBC2F0DC}">
  <dimension ref="A1:H11"/>
  <sheetViews>
    <sheetView zoomScale="80" zoomScaleNormal="80" workbookViewId="0">
      <selection activeCell="A2" sqref="A2"/>
    </sheetView>
  </sheetViews>
  <sheetFormatPr defaultColWidth="8.81640625" defaultRowHeight="13" x14ac:dyDescent="0.3"/>
  <cols>
    <col min="1" max="1" width="18" style="4" customWidth="1"/>
    <col min="2" max="4" width="13" style="4" customWidth="1"/>
    <col min="5" max="5" width="2" style="4" customWidth="1"/>
    <col min="6" max="8" width="13" style="4" customWidth="1"/>
    <col min="9" max="16384" width="8.81640625" style="4"/>
  </cols>
  <sheetData>
    <row r="1" spans="1:8" x14ac:dyDescent="0.3">
      <c r="A1" s="4" t="s">
        <v>363</v>
      </c>
    </row>
    <row r="2" spans="1:8" x14ac:dyDescent="0.3">
      <c r="A2" s="15"/>
    </row>
    <row r="3" spans="1:8" x14ac:dyDescent="0.3">
      <c r="B3" s="245" t="s">
        <v>40</v>
      </c>
      <c r="C3" s="245"/>
      <c r="D3" s="245"/>
      <c r="F3" s="245" t="s">
        <v>108</v>
      </c>
      <c r="G3" s="245"/>
      <c r="H3" s="245"/>
    </row>
    <row r="4" spans="1:8" ht="26" x14ac:dyDescent="0.3">
      <c r="B4" s="11" t="s">
        <v>55</v>
      </c>
      <c r="C4" s="11" t="s">
        <v>54</v>
      </c>
      <c r="D4" s="11" t="s">
        <v>107</v>
      </c>
      <c r="E4" s="82"/>
      <c r="F4" s="11" t="s">
        <v>55</v>
      </c>
      <c r="G4" s="11" t="s">
        <v>54</v>
      </c>
      <c r="H4" s="11" t="s">
        <v>107</v>
      </c>
    </row>
    <row r="5" spans="1:8" x14ac:dyDescent="0.3">
      <c r="A5" s="56" t="s">
        <v>13</v>
      </c>
      <c r="B5" s="8">
        <v>37.413956555789127</v>
      </c>
      <c r="C5" s="8">
        <v>57.32474520201999</v>
      </c>
      <c r="D5" s="49">
        <v>13.471976974771401</v>
      </c>
      <c r="E5" s="83"/>
      <c r="F5" s="8">
        <v>43.332316142813546</v>
      </c>
      <c r="G5" s="8">
        <v>67.893004298666213</v>
      </c>
      <c r="H5" s="49">
        <v>19.735788732394365</v>
      </c>
    </row>
    <row r="6" spans="1:8" x14ac:dyDescent="0.3">
      <c r="A6" s="4" t="s">
        <v>14</v>
      </c>
      <c r="B6" s="8">
        <v>16.676971270763776</v>
      </c>
      <c r="C6" s="8">
        <v>13.301091158924731</v>
      </c>
      <c r="D6" s="49">
        <v>7.0128237765694514</v>
      </c>
      <c r="E6" s="49"/>
      <c r="F6" s="8">
        <v>13.823619163869393</v>
      </c>
      <c r="G6" s="8">
        <v>10.587718567214628</v>
      </c>
      <c r="H6" s="49">
        <v>9.6476600441501112</v>
      </c>
    </row>
    <row r="7" spans="1:8" x14ac:dyDescent="0.3">
      <c r="A7" s="4" t="s">
        <v>97</v>
      </c>
      <c r="B7" s="8">
        <v>45.909072173447093</v>
      </c>
      <c r="C7" s="8">
        <v>29.374163639055279</v>
      </c>
      <c r="D7" s="49">
        <v>5.6258717902675528</v>
      </c>
      <c r="E7" s="49"/>
      <c r="F7" s="8">
        <v>42.844064693317058</v>
      </c>
      <c r="G7" s="8">
        <v>21.519277134119161</v>
      </c>
      <c r="H7" s="49">
        <v>6.3267165242165238</v>
      </c>
    </row>
    <row r="8" spans="1:8" x14ac:dyDescent="0.3">
      <c r="A8" s="23" t="s">
        <v>125</v>
      </c>
      <c r="B8" s="102">
        <v>48522</v>
      </c>
      <c r="C8" s="32">
        <v>426639.96</v>
      </c>
      <c r="D8" s="84">
        <v>8.7927117596141962</v>
      </c>
      <c r="E8" s="84"/>
      <c r="F8" s="32">
        <v>3277</v>
      </c>
      <c r="G8" s="32">
        <v>41277.919999999998</v>
      </c>
      <c r="H8" s="84">
        <v>12.596252670125114</v>
      </c>
    </row>
    <row r="9" spans="1:8" x14ac:dyDescent="0.3">
      <c r="A9" s="94" t="s">
        <v>393</v>
      </c>
    </row>
    <row r="11" spans="1:8" customFormat="1" ht="14.5" x14ac:dyDescent="0.35"/>
  </sheetData>
  <mergeCells count="2">
    <mergeCell ref="B3:D3"/>
    <mergeCell ref="F3:H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8516C-29BE-444C-938B-DA7F2B883676}">
  <dimension ref="A1:E32"/>
  <sheetViews>
    <sheetView topLeftCell="A9" zoomScale="70" zoomScaleNormal="70" workbookViewId="0">
      <selection activeCell="A9" sqref="A9"/>
    </sheetView>
  </sheetViews>
  <sheetFormatPr defaultRowHeight="14.5" x14ac:dyDescent="0.35"/>
  <cols>
    <col min="1" max="1" width="19.1796875" customWidth="1"/>
    <col min="2" max="2" width="38.1796875" customWidth="1"/>
    <col min="3" max="5" width="12.453125" bestFit="1" customWidth="1"/>
    <col min="8" max="8" width="21" customWidth="1"/>
  </cols>
  <sheetData>
    <row r="1" spans="1:5" x14ac:dyDescent="0.35">
      <c r="B1">
        <v>1995</v>
      </c>
      <c r="C1">
        <v>2004</v>
      </c>
      <c r="D1">
        <v>2014</v>
      </c>
      <c r="E1">
        <v>2024</v>
      </c>
    </row>
    <row r="2" spans="1:5" x14ac:dyDescent="0.35">
      <c r="A2" t="s">
        <v>94</v>
      </c>
      <c r="B2" s="42">
        <v>10877</v>
      </c>
      <c r="C2" s="42">
        <v>14072</v>
      </c>
      <c r="D2" s="42">
        <v>16958</v>
      </c>
      <c r="E2" s="42">
        <v>22820</v>
      </c>
    </row>
    <row r="3" spans="1:5" x14ac:dyDescent="0.35">
      <c r="A3" t="s">
        <v>95</v>
      </c>
      <c r="B3" s="42">
        <v>26202</v>
      </c>
      <c r="C3" s="42">
        <v>32853</v>
      </c>
      <c r="D3" s="42">
        <v>20813</v>
      </c>
      <c r="E3" s="42">
        <v>16776</v>
      </c>
    </row>
    <row r="4" spans="1:5" x14ac:dyDescent="0.35">
      <c r="A4" t="s">
        <v>5</v>
      </c>
      <c r="B4" s="42">
        <v>47305</v>
      </c>
      <c r="C4" s="42">
        <v>58574</v>
      </c>
      <c r="D4" s="42">
        <v>28418</v>
      </c>
      <c r="E4" s="42">
        <v>24732</v>
      </c>
    </row>
    <row r="5" spans="1:5" x14ac:dyDescent="0.35">
      <c r="A5" t="s">
        <v>96</v>
      </c>
      <c r="B5" s="42">
        <v>5405</v>
      </c>
      <c r="C5" s="42">
        <v>3906</v>
      </c>
      <c r="D5" s="42">
        <v>2922</v>
      </c>
      <c r="E5" s="42">
        <v>2473</v>
      </c>
    </row>
    <row r="6" spans="1:5" x14ac:dyDescent="0.35">
      <c r="A6" t="s">
        <v>372</v>
      </c>
      <c r="B6" s="44">
        <v>12.113956052523138</v>
      </c>
      <c r="C6" s="44">
        <v>12.86230062611398</v>
      </c>
      <c r="D6" s="44">
        <v>24.537338484467018</v>
      </c>
      <c r="E6" s="44">
        <v>34.161165252017184</v>
      </c>
    </row>
    <row r="7" spans="1:5" x14ac:dyDescent="0.35">
      <c r="A7" t="s">
        <v>371</v>
      </c>
      <c r="B7" s="42">
        <v>89789</v>
      </c>
      <c r="C7" s="42">
        <v>109405</v>
      </c>
      <c r="D7" s="42">
        <v>69111</v>
      </c>
      <c r="E7" s="42">
        <v>66801</v>
      </c>
    </row>
    <row r="9" spans="1:5" x14ac:dyDescent="0.35">
      <c r="A9" t="s">
        <v>361</v>
      </c>
    </row>
    <row r="28" spans="1:5" x14ac:dyDescent="0.35">
      <c r="A28" t="s">
        <v>360</v>
      </c>
    </row>
    <row r="31" spans="1:5" x14ac:dyDescent="0.35">
      <c r="A31" s="93"/>
      <c r="B31" s="42"/>
      <c r="C31" s="42"/>
      <c r="E31" s="42"/>
    </row>
    <row r="32" spans="1:5" x14ac:dyDescent="0.35">
      <c r="B32" s="99"/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ECDC3-4673-4035-B087-43F9734B1636}">
  <dimension ref="A1:P29"/>
  <sheetViews>
    <sheetView topLeftCell="A11" zoomScale="60" zoomScaleNormal="60" workbookViewId="0">
      <selection activeCell="A12" sqref="A12"/>
    </sheetView>
  </sheetViews>
  <sheetFormatPr defaultRowHeight="14.5" x14ac:dyDescent="0.35"/>
  <cols>
    <col min="1" max="1" width="15.54296875" customWidth="1"/>
    <col min="2" max="2" width="10.81640625" customWidth="1"/>
  </cols>
  <sheetData>
    <row r="1" spans="1:16" x14ac:dyDescent="0.35">
      <c r="A1" t="s">
        <v>139</v>
      </c>
      <c r="B1" t="s">
        <v>359</v>
      </c>
      <c r="J1" t="s">
        <v>358</v>
      </c>
    </row>
    <row r="2" spans="1:16" x14ac:dyDescent="0.35">
      <c r="B2" t="s">
        <v>94</v>
      </c>
      <c r="C2" t="s">
        <v>95</v>
      </c>
      <c r="D2" t="s">
        <v>5</v>
      </c>
      <c r="E2" t="s">
        <v>371</v>
      </c>
      <c r="F2" t="s">
        <v>370</v>
      </c>
      <c r="G2" t="s">
        <v>143</v>
      </c>
      <c r="J2" t="s">
        <v>140</v>
      </c>
      <c r="K2" t="s">
        <v>141</v>
      </c>
      <c r="L2" t="s">
        <v>142</v>
      </c>
      <c r="M2" t="s">
        <v>371</v>
      </c>
      <c r="N2" t="s">
        <v>370</v>
      </c>
      <c r="P2" t="s">
        <v>143</v>
      </c>
    </row>
    <row r="3" spans="1:16" x14ac:dyDescent="0.35">
      <c r="A3">
        <v>2014</v>
      </c>
      <c r="B3" s="42">
        <v>11501</v>
      </c>
      <c r="C3" s="42">
        <v>17223</v>
      </c>
      <c r="D3" s="42">
        <v>27065</v>
      </c>
      <c r="E3" s="42">
        <v>57455</v>
      </c>
      <c r="F3" s="44">
        <v>20.017404925593944</v>
      </c>
      <c r="G3" s="42">
        <v>1666</v>
      </c>
      <c r="I3">
        <v>2014</v>
      </c>
      <c r="J3" s="42">
        <v>1593</v>
      </c>
      <c r="K3" s="42">
        <v>856</v>
      </c>
      <c r="L3" s="42">
        <v>674</v>
      </c>
      <c r="M3" s="42">
        <v>3358</v>
      </c>
      <c r="N3" s="44">
        <v>47.438951756998215</v>
      </c>
      <c r="P3" s="42">
        <v>235</v>
      </c>
    </row>
    <row r="4" spans="1:16" x14ac:dyDescent="0.35">
      <c r="A4">
        <v>2019</v>
      </c>
      <c r="B4" s="42">
        <v>14636</v>
      </c>
      <c r="C4" s="42">
        <v>15652</v>
      </c>
      <c r="D4" s="42">
        <v>25945</v>
      </c>
      <c r="E4" s="42">
        <v>57917</v>
      </c>
      <c r="F4" s="44">
        <v>25.270645924340002</v>
      </c>
      <c r="G4" s="42">
        <v>1684</v>
      </c>
      <c r="I4">
        <v>2019</v>
      </c>
      <c r="J4" s="42">
        <v>1940</v>
      </c>
      <c r="K4" s="42">
        <v>772</v>
      </c>
      <c r="L4" s="42">
        <v>726</v>
      </c>
      <c r="M4" s="42">
        <v>3697</v>
      </c>
      <c r="N4" s="44">
        <v>52.47497971328103</v>
      </c>
      <c r="P4">
        <v>259</v>
      </c>
    </row>
    <row r="5" spans="1:16" x14ac:dyDescent="0.35">
      <c r="A5">
        <v>2020</v>
      </c>
      <c r="B5" s="42">
        <v>15245</v>
      </c>
      <c r="C5" s="42">
        <v>15302</v>
      </c>
      <c r="D5" s="42">
        <v>25495</v>
      </c>
      <c r="E5" s="42">
        <v>57692</v>
      </c>
      <c r="F5" s="44">
        <v>26.42480759897386</v>
      </c>
      <c r="G5" s="42">
        <v>1650</v>
      </c>
      <c r="I5">
        <v>2020</v>
      </c>
      <c r="J5" s="42">
        <v>1964</v>
      </c>
      <c r="K5" s="42">
        <v>760</v>
      </c>
      <c r="L5" s="42">
        <v>738</v>
      </c>
      <c r="M5" s="42">
        <v>3732</v>
      </c>
      <c r="N5" s="44">
        <v>52.625937834941048</v>
      </c>
      <c r="P5">
        <v>270</v>
      </c>
    </row>
    <row r="6" spans="1:16" x14ac:dyDescent="0.35">
      <c r="A6">
        <v>2021</v>
      </c>
      <c r="B6" s="42">
        <v>15611</v>
      </c>
      <c r="C6" s="42">
        <v>14918</v>
      </c>
      <c r="D6" s="42">
        <v>25254</v>
      </c>
      <c r="E6" s="42">
        <v>57421</v>
      </c>
      <c r="F6" s="44">
        <v>27.186917678201354</v>
      </c>
      <c r="G6" s="42">
        <v>1638</v>
      </c>
      <c r="I6">
        <v>2021</v>
      </c>
      <c r="J6" s="42">
        <v>2047</v>
      </c>
      <c r="K6" s="42">
        <v>749</v>
      </c>
      <c r="L6" s="42">
        <v>761</v>
      </c>
      <c r="M6" s="42">
        <v>3824</v>
      </c>
      <c r="N6" s="44">
        <v>53.530334728033466</v>
      </c>
      <c r="P6">
        <v>267</v>
      </c>
    </row>
    <row r="7" spans="1:16" x14ac:dyDescent="0.35">
      <c r="A7">
        <v>2022</v>
      </c>
      <c r="B7" s="42">
        <v>15915</v>
      </c>
      <c r="C7" s="42">
        <v>14455</v>
      </c>
      <c r="D7" s="42">
        <v>24612</v>
      </c>
      <c r="E7" s="42">
        <v>56595</v>
      </c>
      <c r="F7" s="44">
        <v>28.120858733103631</v>
      </c>
      <c r="G7" s="42">
        <v>1613</v>
      </c>
      <c r="I7">
        <v>2022</v>
      </c>
      <c r="J7" s="42">
        <v>2087</v>
      </c>
      <c r="K7" s="42">
        <v>723</v>
      </c>
      <c r="L7" s="42">
        <v>770</v>
      </c>
      <c r="M7" s="42">
        <v>3849</v>
      </c>
      <c r="N7" s="44">
        <v>54.221875811899189</v>
      </c>
      <c r="P7">
        <v>269</v>
      </c>
    </row>
    <row r="8" spans="1:16" x14ac:dyDescent="0.35">
      <c r="A8">
        <v>2023</v>
      </c>
      <c r="B8" s="42">
        <v>16245</v>
      </c>
      <c r="C8" s="42">
        <v>13802</v>
      </c>
      <c r="D8" s="42">
        <v>24037</v>
      </c>
      <c r="E8" s="42">
        <v>55651</v>
      </c>
      <c r="F8" s="44">
        <v>29.190850119494709</v>
      </c>
      <c r="G8" s="42">
        <v>1567</v>
      </c>
      <c r="I8">
        <v>2023</v>
      </c>
      <c r="J8" s="42">
        <v>2124</v>
      </c>
      <c r="K8" s="42">
        <v>709</v>
      </c>
      <c r="L8" s="42">
        <v>748</v>
      </c>
      <c r="M8" s="42">
        <v>3847</v>
      </c>
      <c r="N8" s="44">
        <v>55.211853392253708</v>
      </c>
      <c r="P8">
        <v>266</v>
      </c>
    </row>
    <row r="9" spans="1:16" x14ac:dyDescent="0.35">
      <c r="A9">
        <v>2024</v>
      </c>
      <c r="B9" s="42">
        <v>16569</v>
      </c>
      <c r="C9" s="42">
        <v>13297</v>
      </c>
      <c r="D9" s="42">
        <v>23263</v>
      </c>
      <c r="E9" s="42">
        <v>54557</v>
      </c>
      <c r="F9" s="44">
        <v>30.370071668163572</v>
      </c>
      <c r="G9" s="42">
        <v>1428</v>
      </c>
      <c r="I9">
        <v>2024</v>
      </c>
      <c r="J9" s="42">
        <v>2111</v>
      </c>
      <c r="K9" s="42">
        <v>676</v>
      </c>
      <c r="L9" s="42">
        <v>719</v>
      </c>
      <c r="M9" s="42">
        <v>3759</v>
      </c>
      <c r="N9" s="44">
        <v>56.158552806597498</v>
      </c>
      <c r="P9">
        <v>253</v>
      </c>
    </row>
    <row r="11" spans="1:16" x14ac:dyDescent="0.35">
      <c r="A11" t="s">
        <v>362</v>
      </c>
    </row>
    <row r="14" spans="1:16" x14ac:dyDescent="0.35">
      <c r="B14" s="204"/>
    </row>
    <row r="29" spans="1:1" x14ac:dyDescent="0.35">
      <c r="A29" t="s">
        <v>360</v>
      </c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E3337-8FBE-4F49-90C3-E95E98CE6DC4}">
  <dimension ref="A1:M26"/>
  <sheetViews>
    <sheetView zoomScale="70" zoomScaleNormal="70" workbookViewId="0"/>
  </sheetViews>
  <sheetFormatPr defaultColWidth="9.1796875" defaultRowHeight="13" x14ac:dyDescent="0.3"/>
  <cols>
    <col min="1" max="1" width="8.1796875" style="163" customWidth="1"/>
    <col min="2" max="2" width="41.453125" style="163" customWidth="1"/>
    <col min="3" max="3" width="11" style="163" customWidth="1"/>
    <col min="4" max="4" width="11.453125" style="163" bestFit="1" customWidth="1"/>
    <col min="5" max="5" width="9.1796875" style="163"/>
    <col min="6" max="6" width="11.453125" style="163" bestFit="1" customWidth="1"/>
    <col min="7" max="7" width="11.1796875" style="163" customWidth="1"/>
    <col min="8" max="8" width="11.453125" style="163" bestFit="1" customWidth="1"/>
    <col min="9" max="9" width="9.1796875" style="163"/>
    <col min="10" max="10" width="11.453125" style="163" bestFit="1" customWidth="1"/>
    <col min="11" max="16384" width="9.1796875" style="163"/>
  </cols>
  <sheetData>
    <row r="1" spans="1:13" x14ac:dyDescent="0.3">
      <c r="A1" s="15" t="s">
        <v>378</v>
      </c>
      <c r="B1" s="15"/>
      <c r="C1" s="15"/>
      <c r="D1" s="15"/>
      <c r="E1" s="15"/>
      <c r="F1" s="15"/>
      <c r="G1" s="15"/>
      <c r="H1" s="15"/>
      <c r="I1" s="15"/>
      <c r="J1" s="15"/>
    </row>
    <row r="2" spans="1:13" x14ac:dyDescent="0.3">
      <c r="A2" s="240" t="s">
        <v>287</v>
      </c>
      <c r="B2" s="240" t="s">
        <v>288</v>
      </c>
      <c r="C2" s="245">
        <v>2023</v>
      </c>
      <c r="D2" s="245"/>
      <c r="E2" s="245"/>
      <c r="F2" s="245"/>
      <c r="G2" s="245">
        <v>2024</v>
      </c>
      <c r="H2" s="245"/>
      <c r="I2" s="245"/>
      <c r="J2" s="245"/>
    </row>
    <row r="3" spans="1:13" x14ac:dyDescent="0.3">
      <c r="A3" s="246"/>
      <c r="B3" s="246"/>
      <c r="C3" s="157" t="s">
        <v>137</v>
      </c>
      <c r="D3" s="157" t="s">
        <v>156</v>
      </c>
      <c r="E3" s="157" t="s">
        <v>38</v>
      </c>
      <c r="F3" s="157" t="s">
        <v>156</v>
      </c>
      <c r="G3" s="157" t="s">
        <v>137</v>
      </c>
      <c r="H3" s="157" t="s">
        <v>156</v>
      </c>
      <c r="I3" s="157" t="s">
        <v>38</v>
      </c>
      <c r="J3" s="157" t="s">
        <v>156</v>
      </c>
    </row>
    <row r="4" spans="1:13" x14ac:dyDescent="0.3">
      <c r="A4" s="164">
        <v>10</v>
      </c>
      <c r="B4" s="164" t="s">
        <v>289</v>
      </c>
      <c r="C4" s="165">
        <v>956</v>
      </c>
      <c r="D4" s="227">
        <v>466</v>
      </c>
      <c r="E4" s="166">
        <v>8</v>
      </c>
      <c r="F4" s="227">
        <v>120</v>
      </c>
      <c r="G4" s="165">
        <v>869</v>
      </c>
      <c r="H4" s="227">
        <v>469</v>
      </c>
      <c r="I4" s="166">
        <v>6</v>
      </c>
      <c r="J4" s="227">
        <v>94</v>
      </c>
    </row>
    <row r="5" spans="1:13" x14ac:dyDescent="0.3">
      <c r="A5" s="164" t="s">
        <v>290</v>
      </c>
      <c r="B5" s="164" t="s">
        <v>291</v>
      </c>
      <c r="C5" s="165">
        <v>6611</v>
      </c>
      <c r="D5" s="227">
        <v>5845</v>
      </c>
      <c r="E5" s="165">
        <v>252</v>
      </c>
      <c r="F5" s="227">
        <v>367</v>
      </c>
      <c r="G5" s="165">
        <v>6413</v>
      </c>
      <c r="H5" s="227">
        <v>6035</v>
      </c>
      <c r="I5" s="165">
        <v>234</v>
      </c>
      <c r="J5" s="227">
        <v>439</v>
      </c>
    </row>
    <row r="6" spans="1:13" x14ac:dyDescent="0.3">
      <c r="A6" s="164" t="s">
        <v>292</v>
      </c>
      <c r="B6" s="164" t="s">
        <v>293</v>
      </c>
      <c r="C6" s="166">
        <v>962</v>
      </c>
      <c r="D6" s="227">
        <v>859</v>
      </c>
      <c r="E6" s="166">
        <v>46</v>
      </c>
      <c r="F6" s="227">
        <v>64</v>
      </c>
      <c r="G6" s="166">
        <v>980</v>
      </c>
      <c r="H6" s="227">
        <v>923</v>
      </c>
      <c r="I6" s="166">
        <v>70</v>
      </c>
      <c r="J6" s="227">
        <v>54</v>
      </c>
    </row>
    <row r="7" spans="1:13" x14ac:dyDescent="0.3">
      <c r="A7" s="164" t="s">
        <v>294</v>
      </c>
      <c r="B7" s="164" t="s">
        <v>295</v>
      </c>
      <c r="C7" s="165">
        <v>3733</v>
      </c>
      <c r="D7" s="227">
        <v>3403</v>
      </c>
      <c r="E7" s="165">
        <v>129</v>
      </c>
      <c r="F7" s="227">
        <v>182</v>
      </c>
      <c r="G7" s="165">
        <v>3671</v>
      </c>
      <c r="H7" s="227">
        <v>3532</v>
      </c>
      <c r="I7" s="165">
        <v>158</v>
      </c>
      <c r="J7" s="227">
        <v>224</v>
      </c>
    </row>
    <row r="8" spans="1:13" x14ac:dyDescent="0.3">
      <c r="A8" s="164" t="s">
        <v>296</v>
      </c>
      <c r="B8" s="164" t="s">
        <v>297</v>
      </c>
      <c r="C8" s="165">
        <v>4606</v>
      </c>
      <c r="D8" s="227">
        <v>4340</v>
      </c>
      <c r="E8" s="165">
        <v>83</v>
      </c>
      <c r="F8" s="227">
        <v>227</v>
      </c>
      <c r="G8" s="165">
        <v>4494</v>
      </c>
      <c r="H8" s="227">
        <v>4396</v>
      </c>
      <c r="I8" s="165">
        <v>74</v>
      </c>
      <c r="J8" s="227">
        <v>189</v>
      </c>
    </row>
    <row r="9" spans="1:13" x14ac:dyDescent="0.3">
      <c r="A9" s="164" t="s">
        <v>298</v>
      </c>
      <c r="B9" s="164" t="s">
        <v>50</v>
      </c>
      <c r="C9" s="165">
        <v>5503</v>
      </c>
      <c r="D9" s="227">
        <v>4997</v>
      </c>
      <c r="E9" s="165">
        <v>174</v>
      </c>
      <c r="F9" s="227">
        <v>299</v>
      </c>
      <c r="G9" s="165">
        <v>5406</v>
      </c>
      <c r="H9" s="227">
        <v>5123</v>
      </c>
      <c r="I9" s="165">
        <v>167</v>
      </c>
      <c r="J9" s="227">
        <v>271</v>
      </c>
    </row>
    <row r="10" spans="1:13" x14ac:dyDescent="0.3">
      <c r="A10" s="164" t="s">
        <v>299</v>
      </c>
      <c r="B10" s="164" t="s">
        <v>300</v>
      </c>
      <c r="C10" s="165">
        <v>1694</v>
      </c>
      <c r="D10" s="227">
        <v>1532</v>
      </c>
      <c r="E10" s="165">
        <v>39</v>
      </c>
      <c r="F10" s="227">
        <v>76</v>
      </c>
      <c r="G10" s="165">
        <v>1641</v>
      </c>
      <c r="H10" s="227">
        <v>1552</v>
      </c>
      <c r="I10" s="165">
        <v>28</v>
      </c>
      <c r="J10" s="227">
        <v>81</v>
      </c>
    </row>
    <row r="11" spans="1:13" x14ac:dyDescent="0.3">
      <c r="A11" s="164" t="s">
        <v>301</v>
      </c>
      <c r="B11" s="164" t="s">
        <v>302</v>
      </c>
      <c r="C11" s="165">
        <v>41784</v>
      </c>
      <c r="D11" s="227">
        <v>36881</v>
      </c>
      <c r="E11" s="165">
        <v>1861</v>
      </c>
      <c r="F11" s="227">
        <v>2596</v>
      </c>
      <c r="G11" s="165">
        <v>40892</v>
      </c>
      <c r="H11" s="227">
        <v>38377</v>
      </c>
      <c r="I11" s="165">
        <v>1729</v>
      </c>
      <c r="J11" s="227">
        <v>2683</v>
      </c>
      <c r="L11" s="167"/>
    </row>
    <row r="12" spans="1:13" x14ac:dyDescent="0.3">
      <c r="A12" s="164" t="s">
        <v>303</v>
      </c>
      <c r="B12" s="164" t="s">
        <v>304</v>
      </c>
      <c r="C12" s="165">
        <v>6151</v>
      </c>
      <c r="D12" s="227">
        <v>5611</v>
      </c>
      <c r="E12" s="165">
        <v>458</v>
      </c>
      <c r="F12" s="227">
        <v>355</v>
      </c>
      <c r="G12" s="165">
        <v>6173</v>
      </c>
      <c r="H12" s="227">
        <v>5926</v>
      </c>
      <c r="I12" s="165">
        <v>397</v>
      </c>
      <c r="J12" s="227">
        <v>394</v>
      </c>
    </row>
    <row r="13" spans="1:13" x14ac:dyDescent="0.3">
      <c r="A13" s="168" t="s">
        <v>305</v>
      </c>
      <c r="B13" s="168" t="s">
        <v>306</v>
      </c>
      <c r="C13" s="169">
        <v>880</v>
      </c>
      <c r="D13" s="228">
        <v>810</v>
      </c>
      <c r="E13" s="169">
        <v>21</v>
      </c>
      <c r="F13" s="228">
        <v>45</v>
      </c>
      <c r="G13" s="169">
        <v>871</v>
      </c>
      <c r="H13" s="228">
        <v>832</v>
      </c>
      <c r="I13" s="169">
        <v>30</v>
      </c>
      <c r="J13" s="228">
        <v>41</v>
      </c>
    </row>
    <row r="14" spans="1:13" x14ac:dyDescent="0.3">
      <c r="A14" s="164">
        <v>11</v>
      </c>
      <c r="B14" s="164" t="s">
        <v>307</v>
      </c>
      <c r="C14" s="166">
        <v>102</v>
      </c>
      <c r="D14" s="227">
        <v>90</v>
      </c>
      <c r="E14" s="166">
        <v>1</v>
      </c>
      <c r="F14" s="227">
        <v>7</v>
      </c>
      <c r="G14" s="166">
        <v>97</v>
      </c>
      <c r="H14" s="227">
        <v>90</v>
      </c>
      <c r="I14" s="166">
        <v>1</v>
      </c>
      <c r="J14" s="227">
        <v>6</v>
      </c>
    </row>
    <row r="15" spans="1:13" x14ac:dyDescent="0.3">
      <c r="A15" s="164" t="s">
        <v>308</v>
      </c>
      <c r="B15" s="164" t="s">
        <v>309</v>
      </c>
      <c r="C15" s="166">
        <v>1022</v>
      </c>
      <c r="D15" s="227">
        <v>954</v>
      </c>
      <c r="E15" s="166">
        <v>59</v>
      </c>
      <c r="F15" s="227">
        <v>48</v>
      </c>
      <c r="G15" s="166">
        <v>1019</v>
      </c>
      <c r="H15" s="227">
        <v>986</v>
      </c>
      <c r="I15" s="166">
        <v>38</v>
      </c>
      <c r="J15" s="227">
        <v>43</v>
      </c>
    </row>
    <row r="16" spans="1:13" x14ac:dyDescent="0.3">
      <c r="A16" s="164">
        <v>1102</v>
      </c>
      <c r="B16" s="164" t="s">
        <v>310</v>
      </c>
      <c r="C16" s="165">
        <v>3216</v>
      </c>
      <c r="D16" s="227">
        <v>2979</v>
      </c>
      <c r="E16" s="165">
        <v>87</v>
      </c>
      <c r="F16" s="227">
        <v>131</v>
      </c>
      <c r="G16" s="165">
        <v>3189</v>
      </c>
      <c r="H16" s="227">
        <v>3059</v>
      </c>
      <c r="I16" s="165">
        <v>102</v>
      </c>
      <c r="J16" s="227">
        <v>130</v>
      </c>
      <c r="L16" s="170"/>
      <c r="M16" s="167"/>
    </row>
    <row r="17" spans="1:11" x14ac:dyDescent="0.3">
      <c r="A17" s="164" t="s">
        <v>311</v>
      </c>
      <c r="B17" s="164" t="s">
        <v>312</v>
      </c>
      <c r="C17" s="166">
        <v>17</v>
      </c>
      <c r="D17" s="227">
        <v>14</v>
      </c>
      <c r="E17" s="166">
        <v>2</v>
      </c>
      <c r="F17" s="227">
        <v>0</v>
      </c>
      <c r="G17" s="166">
        <v>19</v>
      </c>
      <c r="H17" s="227">
        <v>17</v>
      </c>
      <c r="I17" s="166">
        <v>3</v>
      </c>
      <c r="J17" s="227">
        <v>1</v>
      </c>
    </row>
    <row r="18" spans="1:11" x14ac:dyDescent="0.3">
      <c r="A18" s="164" t="s">
        <v>313</v>
      </c>
      <c r="B18" s="164" t="s">
        <v>314</v>
      </c>
      <c r="C18" s="166">
        <v>62</v>
      </c>
      <c r="D18" s="227">
        <v>59</v>
      </c>
      <c r="E18" s="166">
        <v>6</v>
      </c>
      <c r="F18" s="227">
        <v>2</v>
      </c>
      <c r="G18" s="166">
        <v>65</v>
      </c>
      <c r="H18" s="227">
        <v>65</v>
      </c>
      <c r="I18" s="166">
        <v>7</v>
      </c>
      <c r="J18" s="227">
        <v>4</v>
      </c>
    </row>
    <row r="19" spans="1:11" x14ac:dyDescent="0.3">
      <c r="A19" s="164" t="s">
        <v>315</v>
      </c>
      <c r="B19" s="164" t="s">
        <v>316</v>
      </c>
      <c r="C19" s="166">
        <v>1008</v>
      </c>
      <c r="D19" s="227">
        <v>922</v>
      </c>
      <c r="E19" s="166">
        <v>44</v>
      </c>
      <c r="F19" s="227">
        <v>48</v>
      </c>
      <c r="G19" s="166">
        <v>980</v>
      </c>
      <c r="H19" s="227">
        <v>950</v>
      </c>
      <c r="I19" s="166">
        <v>35</v>
      </c>
      <c r="J19" s="227">
        <v>64</v>
      </c>
      <c r="K19" s="167"/>
    </row>
    <row r="20" spans="1:11" x14ac:dyDescent="0.3">
      <c r="A20" s="164" t="s">
        <v>317</v>
      </c>
      <c r="B20" s="164" t="s">
        <v>318</v>
      </c>
      <c r="C20" s="166">
        <v>8</v>
      </c>
      <c r="D20" s="227">
        <v>8</v>
      </c>
      <c r="E20" s="166">
        <v>0</v>
      </c>
      <c r="F20" s="227">
        <v>1</v>
      </c>
      <c r="G20" s="166">
        <v>8</v>
      </c>
      <c r="H20" s="227">
        <v>8</v>
      </c>
      <c r="I20" s="166" t="s">
        <v>323</v>
      </c>
      <c r="J20" s="227" t="s">
        <v>323</v>
      </c>
    </row>
    <row r="21" spans="1:11" x14ac:dyDescent="0.3">
      <c r="A21" s="168" t="s">
        <v>319</v>
      </c>
      <c r="B21" s="168" t="s">
        <v>320</v>
      </c>
      <c r="C21" s="169">
        <v>490</v>
      </c>
      <c r="D21" s="228">
        <v>419</v>
      </c>
      <c r="E21" s="169">
        <v>12</v>
      </c>
      <c r="F21" s="228">
        <v>28</v>
      </c>
      <c r="G21" s="169">
        <v>465</v>
      </c>
      <c r="H21" s="228">
        <v>427</v>
      </c>
      <c r="I21" s="169">
        <v>9</v>
      </c>
      <c r="J21" s="228">
        <v>34</v>
      </c>
    </row>
    <row r="22" spans="1:11" x14ac:dyDescent="0.3">
      <c r="A22" s="171"/>
      <c r="B22" s="171" t="s">
        <v>321</v>
      </c>
      <c r="C22" s="172">
        <v>72880</v>
      </c>
      <c r="D22" s="172">
        <v>64744</v>
      </c>
      <c r="E22" s="172">
        <v>3071</v>
      </c>
      <c r="F22" s="172">
        <v>4331</v>
      </c>
      <c r="G22" s="172">
        <v>71410</v>
      </c>
      <c r="H22" s="172">
        <v>67165</v>
      </c>
      <c r="I22" s="172">
        <v>2893</v>
      </c>
      <c r="J22" s="166">
        <v>4470</v>
      </c>
    </row>
    <row r="23" spans="1:11" x14ac:dyDescent="0.3">
      <c r="A23" s="171"/>
      <c r="B23" s="171" t="s">
        <v>53</v>
      </c>
      <c r="C23" s="172">
        <v>5925</v>
      </c>
      <c r="D23" s="172">
        <v>5445</v>
      </c>
      <c r="E23" s="172">
        <v>211</v>
      </c>
      <c r="F23" s="172">
        <v>265</v>
      </c>
      <c r="G23" s="172">
        <v>5842</v>
      </c>
      <c r="H23" s="172">
        <v>5602</v>
      </c>
      <c r="I23" s="172">
        <v>195</v>
      </c>
      <c r="J23" s="166">
        <v>282</v>
      </c>
    </row>
    <row r="24" spans="1:11" x14ac:dyDescent="0.3">
      <c r="A24" s="173"/>
      <c r="B24" s="173" t="s">
        <v>322</v>
      </c>
      <c r="C24" s="174">
        <v>78805</v>
      </c>
      <c r="D24" s="174">
        <v>70189</v>
      </c>
      <c r="E24" s="174">
        <v>3282</v>
      </c>
      <c r="F24" s="174">
        <v>4596</v>
      </c>
      <c r="G24" s="174">
        <v>77252</v>
      </c>
      <c r="H24" s="174">
        <v>72767</v>
      </c>
      <c r="I24" s="174">
        <v>3088</v>
      </c>
      <c r="J24" s="169">
        <v>4752</v>
      </c>
    </row>
    <row r="25" spans="1:11" x14ac:dyDescent="0.3">
      <c r="A25" s="20" t="s">
        <v>379</v>
      </c>
      <c r="B25" s="4"/>
    </row>
    <row r="26" spans="1:11" x14ac:dyDescent="0.3">
      <c r="A26" s="175"/>
      <c r="B26" s="175"/>
      <c r="E26" s="167"/>
      <c r="I26" s="167"/>
    </row>
  </sheetData>
  <mergeCells count="4">
    <mergeCell ref="A2:A3"/>
    <mergeCell ref="B2:B3"/>
    <mergeCell ref="C2:F2"/>
    <mergeCell ref="G2:J2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CEADD-0795-4524-9EB6-642D2ACDD97D}">
  <dimension ref="A1:AB42"/>
  <sheetViews>
    <sheetView topLeftCell="A23" zoomScale="80" zoomScaleNormal="80" zoomScaleSheetLayoutView="70" workbookViewId="0">
      <selection activeCell="A22" sqref="A22"/>
    </sheetView>
  </sheetViews>
  <sheetFormatPr defaultRowHeight="14.5" x14ac:dyDescent="0.35"/>
  <cols>
    <col min="9" max="9" width="20.54296875" customWidth="1"/>
    <col min="14" max="14" width="8.26953125" style="4" customWidth="1"/>
  </cols>
  <sheetData>
    <row r="1" spans="1:28" x14ac:dyDescent="0.35">
      <c r="A1" s="176" t="s">
        <v>25</v>
      </c>
      <c r="B1" s="178">
        <v>51.125703564727957</v>
      </c>
      <c r="D1" s="176" t="s">
        <v>25</v>
      </c>
      <c r="E1" s="177">
        <v>59.307359307359306</v>
      </c>
      <c r="P1" s="4"/>
      <c r="Q1" s="179"/>
      <c r="R1" s="179"/>
      <c r="S1" s="179"/>
      <c r="T1" s="179"/>
      <c r="U1" s="179"/>
      <c r="V1" s="179"/>
      <c r="W1" s="179"/>
      <c r="X1" s="179"/>
      <c r="Y1" s="179"/>
      <c r="AB1" s="103"/>
    </row>
    <row r="2" spans="1:28" ht="14.5" customHeight="1" x14ac:dyDescent="0.35">
      <c r="A2" s="176" t="s">
        <v>29</v>
      </c>
      <c r="B2" s="178">
        <v>53.668341708542712</v>
      </c>
      <c r="C2" s="181"/>
      <c r="D2" s="176" t="s">
        <v>29</v>
      </c>
      <c r="E2" s="180">
        <v>51.086956521739133</v>
      </c>
      <c r="F2" s="181"/>
      <c r="G2" s="181"/>
      <c r="H2" s="181"/>
      <c r="I2" s="181"/>
      <c r="O2" s="249"/>
      <c r="P2" s="250"/>
      <c r="Q2" s="250"/>
      <c r="R2" s="250"/>
      <c r="S2" s="250"/>
      <c r="T2" s="250"/>
      <c r="U2" s="250"/>
      <c r="V2" s="250"/>
      <c r="W2" s="250"/>
      <c r="X2" s="250"/>
    </row>
    <row r="3" spans="1:28" x14ac:dyDescent="0.35">
      <c r="A3" s="176" t="s">
        <v>30</v>
      </c>
      <c r="B3" s="178">
        <v>45.793650793650791</v>
      </c>
      <c r="D3" s="176" t="s">
        <v>30</v>
      </c>
      <c r="E3" s="180">
        <v>51.914893617021278</v>
      </c>
      <c r="AB3" s="4"/>
    </row>
    <row r="4" spans="1:28" x14ac:dyDescent="0.35">
      <c r="A4" s="176" t="s">
        <v>27</v>
      </c>
      <c r="B4" s="178">
        <v>54.186729301233115</v>
      </c>
      <c r="D4" s="176" t="s">
        <v>27</v>
      </c>
      <c r="E4" s="180">
        <v>50.806451612903224</v>
      </c>
    </row>
    <row r="5" spans="1:28" x14ac:dyDescent="0.35">
      <c r="A5" s="176" t="s">
        <v>91</v>
      </c>
      <c r="B5" s="178">
        <v>46.464829586656997</v>
      </c>
      <c r="D5" s="176" t="s">
        <v>91</v>
      </c>
      <c r="E5" s="180">
        <v>52.727272727272727</v>
      </c>
    </row>
    <row r="6" spans="1:28" x14ac:dyDescent="0.35">
      <c r="A6" s="176" t="s">
        <v>324</v>
      </c>
      <c r="B6" s="178">
        <v>50.943396226415096</v>
      </c>
      <c r="D6" s="176" t="s">
        <v>324</v>
      </c>
      <c r="E6" s="180">
        <v>42.727272727272727</v>
      </c>
    </row>
    <row r="7" spans="1:28" x14ac:dyDescent="0.35">
      <c r="A7" s="176" t="s">
        <v>24</v>
      </c>
      <c r="B7" s="178">
        <v>65.430370888733378</v>
      </c>
      <c r="D7" s="176" t="s">
        <v>24</v>
      </c>
      <c r="E7" s="180">
        <v>29.523809523809526</v>
      </c>
    </row>
    <row r="8" spans="1:28" x14ac:dyDescent="0.35">
      <c r="A8" s="176" t="s">
        <v>17</v>
      </c>
      <c r="B8" s="178">
        <v>72.727272727272734</v>
      </c>
      <c r="D8" s="176" t="s">
        <v>17</v>
      </c>
      <c r="E8" s="180">
        <v>25.925925925925927</v>
      </c>
    </row>
    <row r="9" spans="1:28" x14ac:dyDescent="0.35">
      <c r="A9" s="176" t="s">
        <v>16</v>
      </c>
      <c r="B9" s="178">
        <v>59.179137650022227</v>
      </c>
      <c r="D9" s="176" t="s">
        <v>16</v>
      </c>
      <c r="E9" s="180">
        <v>33.578431372549019</v>
      </c>
    </row>
    <row r="10" spans="1:28" x14ac:dyDescent="0.35">
      <c r="A10" s="176" t="s">
        <v>23</v>
      </c>
      <c r="B10" s="178">
        <v>57.308707124010553</v>
      </c>
      <c r="D10" s="176" t="s">
        <v>23</v>
      </c>
      <c r="E10" s="177">
        <v>49.032258064516128</v>
      </c>
    </row>
    <row r="11" spans="1:28" x14ac:dyDescent="0.35">
      <c r="A11" s="176" t="s">
        <v>26</v>
      </c>
      <c r="B11" s="178">
        <v>46.980854197349039</v>
      </c>
      <c r="D11" s="176" t="s">
        <v>26</v>
      </c>
      <c r="E11" s="177">
        <v>35.294117647058826</v>
      </c>
    </row>
    <row r="12" spans="1:28" x14ac:dyDescent="0.35">
      <c r="A12" s="176" t="s">
        <v>15</v>
      </c>
      <c r="B12" s="178">
        <v>61.762648636045697</v>
      </c>
      <c r="D12" s="176" t="s">
        <v>15</v>
      </c>
      <c r="E12" s="177">
        <v>61.387900355871885</v>
      </c>
    </row>
    <row r="13" spans="1:28" x14ac:dyDescent="0.35">
      <c r="A13" s="176" t="s">
        <v>28</v>
      </c>
      <c r="B13" s="178">
        <v>56.929521034419963</v>
      </c>
      <c r="D13" s="176" t="s">
        <v>28</v>
      </c>
      <c r="E13" s="177">
        <v>76.333333333333329</v>
      </c>
    </row>
    <row r="14" spans="1:28" x14ac:dyDescent="0.35">
      <c r="A14" s="176" t="s">
        <v>32</v>
      </c>
      <c r="B14" s="178">
        <v>63.27954644570432</v>
      </c>
      <c r="D14" s="176" t="s">
        <v>32</v>
      </c>
      <c r="E14" s="177">
        <v>41.935483870967744</v>
      </c>
    </row>
    <row r="15" spans="1:28" x14ac:dyDescent="0.35">
      <c r="A15" s="176" t="s">
        <v>31</v>
      </c>
      <c r="B15" s="178">
        <v>64.121774289451778</v>
      </c>
      <c r="D15" s="176" t="s">
        <v>31</v>
      </c>
      <c r="E15" s="177">
        <v>67.915309446254071</v>
      </c>
    </row>
    <row r="16" spans="1:28" x14ac:dyDescent="0.35">
      <c r="A16" s="176" t="s">
        <v>325</v>
      </c>
      <c r="B16" s="178">
        <v>42.654639175257735</v>
      </c>
      <c r="D16" s="176" t="s">
        <v>325</v>
      </c>
      <c r="E16" s="177">
        <v>41.798941798941797</v>
      </c>
    </row>
    <row r="17" spans="1:23" x14ac:dyDescent="0.35">
      <c r="A17" s="176" t="s">
        <v>21</v>
      </c>
      <c r="B17" s="178">
        <v>61.130742049469966</v>
      </c>
      <c r="D17" s="176" t="s">
        <v>21</v>
      </c>
      <c r="E17" s="177">
        <v>50.778816199376948</v>
      </c>
    </row>
    <row r="18" spans="1:23" x14ac:dyDescent="0.35">
      <c r="A18" s="176" t="s">
        <v>22</v>
      </c>
      <c r="B18" s="178">
        <v>48.049476688867742</v>
      </c>
      <c r="D18" s="176" t="s">
        <v>22</v>
      </c>
      <c r="E18" s="177">
        <v>38.095238095238095</v>
      </c>
    </row>
    <row r="19" spans="1:23" x14ac:dyDescent="0.35">
      <c r="A19" s="176" t="s">
        <v>326</v>
      </c>
      <c r="B19" s="178">
        <v>53.333333333333336</v>
      </c>
      <c r="D19" s="176" t="s">
        <v>326</v>
      </c>
      <c r="E19" s="177">
        <v>20.833333333333332</v>
      </c>
    </row>
    <row r="20" spans="1:23" ht="14.5" customHeight="1" x14ac:dyDescent="0.35">
      <c r="A20" s="176" t="s">
        <v>18</v>
      </c>
      <c r="B20" s="178">
        <v>54.775574112734866</v>
      </c>
      <c r="D20" s="176" t="s">
        <v>18</v>
      </c>
      <c r="E20" s="177">
        <v>64.444444444444443</v>
      </c>
    </row>
    <row r="22" spans="1:23" x14ac:dyDescent="0.35">
      <c r="A22" s="103"/>
      <c r="P22" s="247"/>
      <c r="Q22" s="247"/>
      <c r="R22" s="247"/>
      <c r="S22" s="247"/>
      <c r="T22" s="247"/>
      <c r="U22" s="247"/>
      <c r="V22" s="247"/>
      <c r="W22" s="247"/>
    </row>
    <row r="23" spans="1:23" x14ac:dyDescent="0.35">
      <c r="A23" s="182" t="s">
        <v>364</v>
      </c>
    </row>
    <row r="42" spans="1:8" x14ac:dyDescent="0.35">
      <c r="A42" s="247" t="s">
        <v>381</v>
      </c>
      <c r="B42" s="248"/>
      <c r="C42" s="248"/>
      <c r="D42" s="248"/>
      <c r="E42" s="248"/>
      <c r="F42" s="248"/>
      <c r="G42" s="248"/>
      <c r="H42" s="248"/>
    </row>
  </sheetData>
  <mergeCells count="3">
    <mergeCell ref="A42:H42"/>
    <mergeCell ref="O2:X2"/>
    <mergeCell ref="P22:W22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1F18C-8BD1-4CA5-8671-B9F2CBF688D5}">
  <dimension ref="A1:J27"/>
  <sheetViews>
    <sheetView topLeftCell="H2" zoomScale="90" zoomScaleNormal="90" workbookViewId="0">
      <selection activeCell="H2" sqref="H2"/>
    </sheetView>
  </sheetViews>
  <sheetFormatPr defaultColWidth="8.7265625" defaultRowHeight="13" x14ac:dyDescent="0.3"/>
  <cols>
    <col min="1" max="1" width="13.1796875" style="4" customWidth="1"/>
    <col min="2" max="2" width="9.453125" style="4" customWidth="1"/>
    <col min="3" max="3" width="8.81640625" style="4" customWidth="1"/>
    <col min="4" max="4" width="21.453125" style="4" customWidth="1"/>
    <col min="5" max="16384" width="8.7265625" style="4"/>
  </cols>
  <sheetData>
    <row r="1" spans="1:8" ht="15.5" x14ac:dyDescent="0.35">
      <c r="A1" s="50" t="s">
        <v>192</v>
      </c>
      <c r="H1" s="151"/>
    </row>
    <row r="2" spans="1:8" ht="15.5" x14ac:dyDescent="0.35">
      <c r="H2" s="197" t="s">
        <v>338</v>
      </c>
    </row>
    <row r="3" spans="1:8" ht="21.65" customHeight="1" x14ac:dyDescent="0.3">
      <c r="B3" s="149"/>
    </row>
    <row r="4" spans="1:8" ht="65" x14ac:dyDescent="0.3">
      <c r="A4" s="129"/>
      <c r="B4" s="130" t="s">
        <v>191</v>
      </c>
      <c r="C4" s="131"/>
      <c r="E4" s="4" t="s">
        <v>203</v>
      </c>
    </row>
    <row r="5" spans="1:8" x14ac:dyDescent="0.3">
      <c r="A5" s="130"/>
      <c r="B5" s="132" t="s">
        <v>194</v>
      </c>
      <c r="C5" s="131" t="s">
        <v>156</v>
      </c>
      <c r="E5" s="133" t="s">
        <v>194</v>
      </c>
      <c r="F5" s="131" t="s">
        <v>156</v>
      </c>
      <c r="G5" s="131"/>
    </row>
    <row r="6" spans="1:8" x14ac:dyDescent="0.3">
      <c r="A6" s="134" t="s">
        <v>15</v>
      </c>
      <c r="B6" s="135">
        <v>28241</v>
      </c>
      <c r="C6" s="90">
        <f>B6/B$26</f>
        <v>7.9437990492531863E-2</v>
      </c>
      <c r="D6" s="136" t="s">
        <v>15</v>
      </c>
      <c r="E6" s="137">
        <v>50274</v>
      </c>
      <c r="F6" s="90">
        <f>E6/E$26</f>
        <v>4.4866508883343863E-2</v>
      </c>
      <c r="G6" s="90"/>
    </row>
    <row r="7" spans="1:8" x14ac:dyDescent="0.3">
      <c r="A7" s="138" t="s">
        <v>114</v>
      </c>
      <c r="B7" s="139">
        <v>817</v>
      </c>
      <c r="C7" s="90">
        <f t="shared" ref="C7:C26" si="0">B7/B$26</f>
        <v>2.298106944952322E-3</v>
      </c>
      <c r="D7" s="136" t="s">
        <v>204</v>
      </c>
      <c r="E7" s="137">
        <v>2357</v>
      </c>
      <c r="F7" s="90">
        <f>E7/E$26</f>
        <v>2.1034801574977423E-3</v>
      </c>
      <c r="G7" s="90"/>
    </row>
    <row r="8" spans="1:8" x14ac:dyDescent="0.3">
      <c r="A8" s="138" t="s">
        <v>16</v>
      </c>
      <c r="B8" s="139">
        <v>24931</v>
      </c>
      <c r="C8" s="90">
        <f t="shared" si="0"/>
        <v>7.0127422576017548E-2</v>
      </c>
      <c r="D8" s="140" t="s">
        <v>16</v>
      </c>
      <c r="E8" s="141">
        <v>45210</v>
      </c>
      <c r="F8" s="90">
        <f t="shared" ref="F8:F25" si="1">E8/E$26</f>
        <v>4.0347194705334287E-2</v>
      </c>
      <c r="G8" s="90"/>
    </row>
    <row r="9" spans="1:8" x14ac:dyDescent="0.3">
      <c r="A9" s="138" t="s">
        <v>17</v>
      </c>
      <c r="B9" s="139">
        <v>4058</v>
      </c>
      <c r="C9" s="90">
        <f t="shared" si="0"/>
        <v>1.1414587494022672E-2</v>
      </c>
      <c r="D9" s="136" t="s">
        <v>17</v>
      </c>
      <c r="E9" s="137">
        <v>12570</v>
      </c>
      <c r="F9" s="90">
        <f t="shared" si="1"/>
        <v>1.1217965880248884E-2</v>
      </c>
      <c r="G9" s="90"/>
    </row>
    <row r="10" spans="1:8" x14ac:dyDescent="0.3">
      <c r="A10" s="138" t="s">
        <v>76</v>
      </c>
      <c r="B10" s="139">
        <v>19231</v>
      </c>
      <c r="C10" s="90">
        <f t="shared" si="0"/>
        <v>5.4094118308908326E-2</v>
      </c>
      <c r="D10" s="142" t="s">
        <v>76</v>
      </c>
      <c r="E10" s="137">
        <v>32946</v>
      </c>
      <c r="F10" s="90">
        <f t="shared" si="1"/>
        <v>2.9402315345320583E-2</v>
      </c>
      <c r="G10" s="90"/>
    </row>
    <row r="11" spans="1:8" x14ac:dyDescent="0.3">
      <c r="A11" s="138" t="s">
        <v>18</v>
      </c>
      <c r="B11" s="139">
        <v>36725</v>
      </c>
      <c r="C11" s="90">
        <f t="shared" si="0"/>
        <v>0.10330229810694495</v>
      </c>
      <c r="D11" s="136" t="s">
        <v>18</v>
      </c>
      <c r="E11" s="137">
        <v>82094</v>
      </c>
      <c r="F11" s="90">
        <f t="shared" si="1"/>
        <v>7.3263937229367693E-2</v>
      </c>
      <c r="G11" s="90"/>
    </row>
    <row r="12" spans="1:8" x14ac:dyDescent="0.3">
      <c r="A12" s="138" t="s">
        <v>160</v>
      </c>
      <c r="B12" s="139">
        <v>6408</v>
      </c>
      <c r="C12" s="90">
        <f t="shared" si="0"/>
        <v>1.8024809428708054E-2</v>
      </c>
      <c r="D12" s="136" t="s">
        <v>160</v>
      </c>
      <c r="E12" s="137">
        <v>16119</v>
      </c>
      <c r="F12" s="90">
        <f t="shared" si="1"/>
        <v>1.4385234051211754E-2</v>
      </c>
      <c r="G12" s="90"/>
    </row>
    <row r="13" spans="1:8" x14ac:dyDescent="0.3">
      <c r="A13" s="138" t="s">
        <v>20</v>
      </c>
      <c r="B13" s="139">
        <v>29414</v>
      </c>
      <c r="C13" s="90">
        <f t="shared" si="0"/>
        <v>8.2737475739079067E-2</v>
      </c>
      <c r="D13" s="136" t="s">
        <v>20</v>
      </c>
      <c r="E13" s="137">
        <v>53033</v>
      </c>
      <c r="F13" s="90">
        <f t="shared" si="1"/>
        <v>4.7328749763503507E-2</v>
      </c>
      <c r="G13" s="90"/>
    </row>
    <row r="14" spans="1:8" x14ac:dyDescent="0.3">
      <c r="A14" s="138" t="s">
        <v>21</v>
      </c>
      <c r="B14" s="139">
        <v>16208</v>
      </c>
      <c r="C14" s="90">
        <f t="shared" si="0"/>
        <v>4.5590841326544965E-2</v>
      </c>
      <c r="D14" s="136" t="s">
        <v>21</v>
      </c>
      <c r="E14" s="137">
        <v>51430</v>
      </c>
      <c r="F14" s="90">
        <f t="shared" si="1"/>
        <v>4.589816907089897E-2</v>
      </c>
      <c r="G14" s="90"/>
    </row>
    <row r="15" spans="1:8" x14ac:dyDescent="0.3">
      <c r="A15" s="138" t="s">
        <v>22</v>
      </c>
      <c r="B15" s="139">
        <v>5487</v>
      </c>
      <c r="C15" s="90">
        <f t="shared" si="0"/>
        <v>1.5434165002390931E-2</v>
      </c>
      <c r="D15" s="136" t="s">
        <v>22</v>
      </c>
      <c r="E15" s="137">
        <v>26608</v>
      </c>
      <c r="F15" s="90">
        <f t="shared" si="1"/>
        <v>2.3746033105939722E-2</v>
      </c>
      <c r="G15" s="90"/>
    </row>
    <row r="16" spans="1:8" x14ac:dyDescent="0.3">
      <c r="A16" s="138" t="s">
        <v>23</v>
      </c>
      <c r="B16" s="139">
        <v>9580</v>
      </c>
      <c r="C16" s="90">
        <f t="shared" si="0"/>
        <v>2.694720261033445E-2</v>
      </c>
      <c r="D16" s="136" t="s">
        <v>23</v>
      </c>
      <c r="E16" s="137">
        <v>33418</v>
      </c>
      <c r="F16" s="90">
        <f t="shared" si="1"/>
        <v>2.9823546840585299E-2</v>
      </c>
      <c r="G16" s="90"/>
      <c r="H16" s="196" t="s">
        <v>373</v>
      </c>
    </row>
    <row r="17" spans="1:10" x14ac:dyDescent="0.3">
      <c r="A17" s="138" t="s">
        <v>24</v>
      </c>
      <c r="B17" s="139">
        <v>17178</v>
      </c>
      <c r="C17" s="90">
        <f t="shared" si="0"/>
        <v>4.8319315912351272E-2</v>
      </c>
      <c r="D17" s="136" t="s">
        <v>24</v>
      </c>
      <c r="E17" s="137">
        <v>65666</v>
      </c>
      <c r="F17" s="90">
        <f t="shared" si="1"/>
        <v>5.8602939339094925E-2</v>
      </c>
      <c r="G17" s="90"/>
      <c r="I17" s="196"/>
      <c r="J17" s="196"/>
    </row>
    <row r="18" spans="1:10" x14ac:dyDescent="0.3">
      <c r="A18" s="138" t="s">
        <v>25</v>
      </c>
      <c r="B18" s="139">
        <v>9592</v>
      </c>
      <c r="C18" s="90">
        <f t="shared" si="0"/>
        <v>2.6980956935107311E-2</v>
      </c>
      <c r="D18" s="136" t="s">
        <v>25</v>
      </c>
      <c r="E18" s="137">
        <v>44285</v>
      </c>
      <c r="F18" s="90">
        <f t="shared" si="1"/>
        <v>3.9521688067368478E-2</v>
      </c>
      <c r="G18" s="90"/>
    </row>
    <row r="19" spans="1:10" x14ac:dyDescent="0.3">
      <c r="A19" s="138" t="s">
        <v>26</v>
      </c>
      <c r="B19" s="139">
        <v>3927</v>
      </c>
      <c r="C19" s="90">
        <f t="shared" si="0"/>
        <v>1.1046102781918933E-2</v>
      </c>
      <c r="D19" s="136" t="s">
        <v>26</v>
      </c>
      <c r="E19" s="137">
        <v>18123</v>
      </c>
      <c r="F19" s="90">
        <f t="shared" si="1"/>
        <v>1.617368302686957E-2</v>
      </c>
      <c r="G19" s="90"/>
    </row>
    <row r="20" spans="1:10" x14ac:dyDescent="0.3">
      <c r="A20" s="138" t="s">
        <v>27</v>
      </c>
      <c r="B20" s="139">
        <v>20961</v>
      </c>
      <c r="C20" s="90">
        <f t="shared" si="0"/>
        <v>5.8960366796995865E-2</v>
      </c>
      <c r="D20" s="136" t="s">
        <v>27</v>
      </c>
      <c r="E20" s="137">
        <v>79078</v>
      </c>
      <c r="F20" s="90">
        <f t="shared" si="1"/>
        <v>7.0572339369794845E-2</v>
      </c>
      <c r="G20" s="90"/>
    </row>
    <row r="21" spans="1:10" x14ac:dyDescent="0.3">
      <c r="A21" s="138" t="s">
        <v>28</v>
      </c>
      <c r="B21" s="139">
        <v>43793</v>
      </c>
      <c r="C21" s="90">
        <f t="shared" si="0"/>
        <v>0.12318359539816039</v>
      </c>
      <c r="D21" s="136" t="s">
        <v>28</v>
      </c>
      <c r="E21" s="137">
        <v>191250</v>
      </c>
      <c r="F21" s="90">
        <f t="shared" si="1"/>
        <v>0.1706790751469848</v>
      </c>
      <c r="G21" s="90"/>
    </row>
    <row r="22" spans="1:10" x14ac:dyDescent="0.3">
      <c r="A22" s="138" t="s">
        <v>29</v>
      </c>
      <c r="B22" s="139">
        <v>6802</v>
      </c>
      <c r="C22" s="90">
        <f t="shared" si="0"/>
        <v>1.9133076425417006E-2</v>
      </c>
      <c r="D22" s="136" t="s">
        <v>29</v>
      </c>
      <c r="E22" s="137">
        <v>33735</v>
      </c>
      <c r="F22" s="90">
        <f t="shared" si="1"/>
        <v>3.0106450196515203E-2</v>
      </c>
      <c r="G22" s="90"/>
    </row>
    <row r="23" spans="1:10" x14ac:dyDescent="0.3">
      <c r="A23" s="138" t="s">
        <v>30</v>
      </c>
      <c r="B23" s="139">
        <v>19774</v>
      </c>
      <c r="C23" s="90">
        <f t="shared" si="0"/>
        <v>5.5621501504880315E-2</v>
      </c>
      <c r="D23" s="136" t="s">
        <v>30</v>
      </c>
      <c r="E23" s="137">
        <v>95225</v>
      </c>
      <c r="F23" s="90">
        <f t="shared" si="1"/>
        <v>8.4982561730047729E-2</v>
      </c>
      <c r="G23" s="90"/>
    </row>
    <row r="24" spans="1:10" x14ac:dyDescent="0.3">
      <c r="A24" s="138" t="s">
        <v>31</v>
      </c>
      <c r="B24" s="139">
        <v>36807</v>
      </c>
      <c r="C24" s="90">
        <f t="shared" si="0"/>
        <v>0.1035329526595595</v>
      </c>
      <c r="D24" s="136" t="s">
        <v>31</v>
      </c>
      <c r="E24" s="137">
        <v>141692</v>
      </c>
      <c r="F24" s="90">
        <f t="shared" si="1"/>
        <v>0.12645155302340691</v>
      </c>
      <c r="G24" s="90"/>
    </row>
    <row r="25" spans="1:10" x14ac:dyDescent="0.3">
      <c r="A25" s="138" t="s">
        <v>32</v>
      </c>
      <c r="B25" s="139">
        <v>15576</v>
      </c>
      <c r="C25" s="90">
        <f t="shared" si="0"/>
        <v>4.3813113555174255E-2</v>
      </c>
      <c r="D25" s="143" t="s">
        <v>32</v>
      </c>
      <c r="E25" s="144">
        <v>45411</v>
      </c>
      <c r="F25" s="90">
        <f t="shared" si="1"/>
        <v>4.0526575066665238E-2</v>
      </c>
      <c r="G25" s="90"/>
    </row>
    <row r="26" spans="1:10" x14ac:dyDescent="0.3">
      <c r="A26" s="145" t="s">
        <v>7</v>
      </c>
      <c r="B26" s="146">
        <v>355510</v>
      </c>
      <c r="C26" s="90">
        <f t="shared" si="0"/>
        <v>1</v>
      </c>
      <c r="D26" s="4" t="s">
        <v>7</v>
      </c>
      <c r="E26" s="6">
        <f>SUM(E6:E25)</f>
        <v>1120524</v>
      </c>
      <c r="F26" s="90">
        <f>E26/E$26</f>
        <v>1</v>
      </c>
      <c r="G26" s="90"/>
    </row>
    <row r="27" spans="1:10" x14ac:dyDescent="0.3">
      <c r="A27" s="234" t="s">
        <v>268</v>
      </c>
      <c r="B27" s="234"/>
      <c r="C27" s="147"/>
      <c r="E27" s="6"/>
    </row>
  </sheetData>
  <mergeCells count="1">
    <mergeCell ref="A27:B27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BE1B5-2852-49A7-AD7B-1CAFACF0C6DF}">
  <dimension ref="A1:C70"/>
  <sheetViews>
    <sheetView topLeftCell="A15" zoomScale="70" zoomScaleNormal="70" workbookViewId="0">
      <selection activeCell="A15" sqref="A15"/>
    </sheetView>
  </sheetViews>
  <sheetFormatPr defaultRowHeight="14.5" x14ac:dyDescent="0.35"/>
  <cols>
    <col min="2" max="2" width="21.453125" customWidth="1"/>
    <col min="3" max="3" width="13.453125" customWidth="1"/>
  </cols>
  <sheetData>
    <row r="1" spans="1:3" x14ac:dyDescent="0.35">
      <c r="A1" s="63"/>
      <c r="B1" s="63" t="s">
        <v>56</v>
      </c>
      <c r="C1" s="63" t="s">
        <v>57</v>
      </c>
    </row>
    <row r="2" spans="1:3" x14ac:dyDescent="0.35">
      <c r="A2" s="183">
        <v>2013</v>
      </c>
      <c r="B2" s="229">
        <v>5854</v>
      </c>
      <c r="C2" s="230">
        <v>896003</v>
      </c>
    </row>
    <row r="3" spans="1:3" x14ac:dyDescent="0.35">
      <c r="A3" s="183">
        <v>2014</v>
      </c>
      <c r="B3" s="229">
        <v>4754</v>
      </c>
      <c r="C3" s="230">
        <v>772300</v>
      </c>
    </row>
    <row r="4" spans="1:3" x14ac:dyDescent="0.35">
      <c r="A4" s="183">
        <v>2015</v>
      </c>
      <c r="B4" s="229">
        <v>5734</v>
      </c>
      <c r="C4" s="230">
        <v>836112</v>
      </c>
    </row>
    <row r="5" spans="1:3" x14ac:dyDescent="0.35">
      <c r="A5" s="183">
        <v>2016</v>
      </c>
      <c r="B5" s="229">
        <v>4565</v>
      </c>
      <c r="C5" s="230">
        <v>758694</v>
      </c>
    </row>
    <row r="6" spans="1:3" x14ac:dyDescent="0.35">
      <c r="A6" s="183">
        <v>2017</v>
      </c>
      <c r="B6" s="229">
        <v>5708</v>
      </c>
      <c r="C6" s="230">
        <v>725726</v>
      </c>
    </row>
    <row r="7" spans="1:3" x14ac:dyDescent="0.35">
      <c r="A7" s="183">
        <v>2018</v>
      </c>
      <c r="B7" s="231">
        <v>5080</v>
      </c>
      <c r="C7" s="230">
        <v>741968</v>
      </c>
    </row>
    <row r="8" spans="1:3" x14ac:dyDescent="0.35">
      <c r="A8" s="183">
        <v>2019</v>
      </c>
      <c r="B8" s="231">
        <v>4596</v>
      </c>
      <c r="C8" s="230">
        <v>724721</v>
      </c>
    </row>
    <row r="9" spans="1:3" x14ac:dyDescent="0.35">
      <c r="A9" s="183">
        <v>2020</v>
      </c>
      <c r="B9" s="231">
        <v>4437</v>
      </c>
      <c r="C9" s="230">
        <v>711862</v>
      </c>
    </row>
    <row r="10" spans="1:3" x14ac:dyDescent="0.35">
      <c r="A10" s="183">
        <v>2021</v>
      </c>
      <c r="B10" s="231">
        <v>4297.2824387518012</v>
      </c>
      <c r="C10" s="230">
        <v>685595.00048904726</v>
      </c>
    </row>
    <row r="11" spans="1:3" x14ac:dyDescent="0.35">
      <c r="A11" s="183">
        <v>2022</v>
      </c>
      <c r="B11" s="229">
        <v>4523</v>
      </c>
      <c r="C11" s="230">
        <v>694860.1294421677</v>
      </c>
    </row>
    <row r="12" spans="1:3" x14ac:dyDescent="0.35">
      <c r="A12" s="232">
        <v>2023</v>
      </c>
      <c r="B12" s="229">
        <v>4268</v>
      </c>
      <c r="C12" s="230">
        <v>691512</v>
      </c>
    </row>
    <row r="13" spans="1:3" x14ac:dyDescent="0.35">
      <c r="A13" s="183">
        <v>2024</v>
      </c>
      <c r="B13" s="229">
        <v>4183</v>
      </c>
      <c r="C13" s="230">
        <v>687728</v>
      </c>
    </row>
    <row r="15" spans="1:3" x14ac:dyDescent="0.35">
      <c r="A15" s="4" t="s">
        <v>365</v>
      </c>
    </row>
    <row r="32" spans="1:1" x14ac:dyDescent="0.35">
      <c r="A32" s="20" t="s">
        <v>380</v>
      </c>
    </row>
    <row r="61" spans="2:3" x14ac:dyDescent="0.35">
      <c r="B61" s="42"/>
      <c r="C61" s="42"/>
    </row>
    <row r="62" spans="2:3" x14ac:dyDescent="0.35">
      <c r="B62" s="42"/>
      <c r="C62" s="42"/>
    </row>
    <row r="63" spans="2:3" x14ac:dyDescent="0.35">
      <c r="B63" s="42"/>
      <c r="C63" s="42"/>
    </row>
    <row r="64" spans="2:3" x14ac:dyDescent="0.35">
      <c r="B64" s="42"/>
      <c r="C64" s="42"/>
    </row>
    <row r="65" spans="2:3" x14ac:dyDescent="0.35">
      <c r="B65" s="42"/>
      <c r="C65" s="42"/>
    </row>
    <row r="66" spans="2:3" x14ac:dyDescent="0.35">
      <c r="B66" s="42"/>
      <c r="C66" s="42"/>
    </row>
    <row r="67" spans="2:3" x14ac:dyDescent="0.35">
      <c r="B67" s="42"/>
      <c r="C67" s="42"/>
    </row>
    <row r="68" spans="2:3" x14ac:dyDescent="0.35">
      <c r="B68" s="42"/>
      <c r="C68" s="42"/>
    </row>
    <row r="69" spans="2:3" x14ac:dyDescent="0.35">
      <c r="B69" s="42"/>
      <c r="C69" s="1"/>
    </row>
    <row r="70" spans="2:3" x14ac:dyDescent="0.35">
      <c r="B70" s="2"/>
      <c r="C70" s="2"/>
    </row>
  </sheetData>
  <pageMargins left="0.7" right="0.7" top="0.75" bottom="0.75" header="0.3" footer="0.3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4E8C0D-5E74-41B6-8101-0DCEF3EC5387}">
  <dimension ref="A1:P14"/>
  <sheetViews>
    <sheetView zoomScale="70" zoomScaleNormal="70" workbookViewId="0"/>
  </sheetViews>
  <sheetFormatPr defaultColWidth="9.1796875" defaultRowHeight="13" x14ac:dyDescent="0.3"/>
  <cols>
    <col min="1" max="1" width="24.81640625" style="4" customWidth="1"/>
    <col min="2" max="4" width="9.1796875" style="4"/>
    <col min="5" max="5" width="2.54296875" style="4" customWidth="1"/>
    <col min="6" max="8" width="9.1796875" style="4"/>
    <col min="9" max="9" width="2.453125" style="4" customWidth="1"/>
    <col min="10" max="10" width="9.81640625" style="4" customWidth="1"/>
    <col min="11" max="11" width="11.26953125" style="4" customWidth="1"/>
    <col min="12" max="12" width="9.1796875" style="4"/>
    <col min="13" max="13" width="2.1796875" style="4" customWidth="1"/>
    <col min="14" max="16384" width="9.1796875" style="4"/>
  </cols>
  <sheetData>
    <row r="1" spans="1:16" x14ac:dyDescent="0.3">
      <c r="A1" s="4" t="s">
        <v>158</v>
      </c>
    </row>
    <row r="2" spans="1:16" x14ac:dyDescent="0.3">
      <c r="A2" s="56"/>
      <c r="B2" s="245" t="s">
        <v>58</v>
      </c>
      <c r="C2" s="245"/>
      <c r="D2" s="245"/>
      <c r="E2" s="56"/>
      <c r="F2" s="245" t="s">
        <v>59</v>
      </c>
      <c r="G2" s="245"/>
      <c r="H2" s="245"/>
      <c r="I2" s="56"/>
      <c r="J2" s="245" t="s">
        <v>60</v>
      </c>
      <c r="K2" s="245"/>
      <c r="L2" s="245"/>
      <c r="M2" s="56"/>
      <c r="N2" s="245" t="s">
        <v>61</v>
      </c>
      <c r="O2" s="245"/>
      <c r="P2" s="245"/>
    </row>
    <row r="3" spans="1:16" ht="26" x14ac:dyDescent="0.3">
      <c r="A3" s="5" t="s">
        <v>62</v>
      </c>
      <c r="B3" s="5">
        <v>2024</v>
      </c>
      <c r="C3" s="5" t="s">
        <v>63</v>
      </c>
      <c r="D3" s="5" t="s">
        <v>283</v>
      </c>
      <c r="E3" s="5"/>
      <c r="F3" s="5">
        <v>2024</v>
      </c>
      <c r="G3" s="5" t="s">
        <v>63</v>
      </c>
      <c r="H3" s="5" t="s">
        <v>283</v>
      </c>
      <c r="I3" s="5"/>
      <c r="J3" s="5">
        <v>2024</v>
      </c>
      <c r="K3" s="5" t="s">
        <v>63</v>
      </c>
      <c r="L3" s="5" t="s">
        <v>126</v>
      </c>
      <c r="M3" s="5"/>
      <c r="N3" s="5">
        <v>2024</v>
      </c>
      <c r="O3" s="5" t="s">
        <v>63</v>
      </c>
      <c r="P3" s="5" t="s">
        <v>283</v>
      </c>
    </row>
    <row r="4" spans="1:16" x14ac:dyDescent="0.3">
      <c r="A4" s="4" t="s">
        <v>64</v>
      </c>
      <c r="B4" s="6">
        <v>1296</v>
      </c>
      <c r="C4" s="8">
        <v>30.982548410231892</v>
      </c>
      <c r="D4" s="8">
        <v>-3.2113517550410755</v>
      </c>
      <c r="F4" s="6">
        <v>216823</v>
      </c>
      <c r="G4" s="8">
        <v>31.52743526510481</v>
      </c>
      <c r="H4" s="8">
        <v>-0.93435312608512888</v>
      </c>
      <c r="J4" s="6">
        <v>9729.9653710000002</v>
      </c>
      <c r="K4" s="8">
        <v>19.105192791018027</v>
      </c>
      <c r="L4" s="8">
        <v>1.8479669791177349</v>
      </c>
      <c r="N4" s="6">
        <v>16953</v>
      </c>
      <c r="O4" s="8">
        <v>16.054281331085814</v>
      </c>
      <c r="P4" s="8">
        <v>-2.4961177891528155</v>
      </c>
    </row>
    <row r="5" spans="1:16" x14ac:dyDescent="0.3">
      <c r="A5" s="4" t="s">
        <v>65</v>
      </c>
      <c r="B5" s="6">
        <v>934</v>
      </c>
      <c r="C5" s="8">
        <v>22.328472388238108</v>
      </c>
      <c r="D5" s="8">
        <v>-1.8907563025210083</v>
      </c>
      <c r="F5" s="6">
        <v>74207</v>
      </c>
      <c r="G5" s="8">
        <v>10.790167042784356</v>
      </c>
      <c r="H5" s="8">
        <v>-0.61606867826482925</v>
      </c>
      <c r="J5" s="6">
        <v>11659.206812999999</v>
      </c>
      <c r="K5" s="8">
        <v>22.893338820775522</v>
      </c>
      <c r="L5" s="8">
        <v>8.0022163551385965</v>
      </c>
      <c r="N5" s="6">
        <v>34178</v>
      </c>
      <c r="O5" s="8">
        <v>32.366143298168524</v>
      </c>
      <c r="P5" s="8">
        <v>0.2551993194684814</v>
      </c>
    </row>
    <row r="6" spans="1:16" x14ac:dyDescent="0.3">
      <c r="A6" s="4" t="s">
        <v>66</v>
      </c>
      <c r="B6" s="4">
        <v>575</v>
      </c>
      <c r="C6" s="8">
        <v>13.746115228305044</v>
      </c>
      <c r="D6" s="8">
        <v>0.34904013961605584</v>
      </c>
      <c r="F6" s="6">
        <v>21746</v>
      </c>
      <c r="G6" s="8">
        <v>3.1620059093129842</v>
      </c>
      <c r="H6" s="8">
        <v>1.735672514619883</v>
      </c>
      <c r="J6" s="6">
        <v>11324.209881999999</v>
      </c>
      <c r="K6" s="8">
        <v>22.235558375818346</v>
      </c>
      <c r="L6" s="8">
        <v>39.739540713912959</v>
      </c>
      <c r="N6" s="6">
        <v>13970</v>
      </c>
      <c r="O6" s="8">
        <v>13.229417223811057</v>
      </c>
      <c r="P6" s="8">
        <v>6.0824663983597844</v>
      </c>
    </row>
    <row r="7" spans="1:16" x14ac:dyDescent="0.3">
      <c r="A7" s="4" t="s">
        <v>67</v>
      </c>
      <c r="B7" s="4">
        <v>452</v>
      </c>
      <c r="C7" s="8">
        <v>10.805641883815444</v>
      </c>
      <c r="D7" s="8">
        <v>-1.5250544662309369</v>
      </c>
      <c r="F7" s="6">
        <v>136112</v>
      </c>
      <c r="G7" s="8">
        <v>19.791545494730475</v>
      </c>
      <c r="H7" s="8">
        <v>-0.28278802619818605</v>
      </c>
      <c r="J7" s="6">
        <v>6646.0135769999997</v>
      </c>
      <c r="K7" s="8">
        <v>13.04972482828668</v>
      </c>
      <c r="L7" s="8">
        <v>3.9943499625192858</v>
      </c>
      <c r="N7" s="6">
        <v>10450</v>
      </c>
      <c r="O7" s="8">
        <v>9.8960207579689001</v>
      </c>
      <c r="P7" s="8">
        <v>-1.7210570864290415</v>
      </c>
    </row>
    <row r="8" spans="1:16" x14ac:dyDescent="0.3">
      <c r="A8" s="4" t="s">
        <v>68</v>
      </c>
      <c r="B8" s="4">
        <v>299</v>
      </c>
      <c r="C8" s="8">
        <v>7.1479799187186233</v>
      </c>
      <c r="D8" s="8">
        <v>-3.2362459546925564</v>
      </c>
      <c r="F8" s="6">
        <v>11585</v>
      </c>
      <c r="G8" s="8">
        <v>1.6845322569387897</v>
      </c>
      <c r="H8" s="8">
        <v>-1.3034588515931165</v>
      </c>
      <c r="J8" s="6">
        <v>10424.28962</v>
      </c>
      <c r="K8" s="8">
        <v>20.468527410497813</v>
      </c>
      <c r="L8" s="8">
        <v>5.858711526011664</v>
      </c>
      <c r="N8" s="6">
        <v>24405</v>
      </c>
      <c r="O8" s="8">
        <v>23.111233167294834</v>
      </c>
      <c r="P8" s="8">
        <v>-2.0744723537436802</v>
      </c>
    </row>
    <row r="9" spans="1:16" x14ac:dyDescent="0.3">
      <c r="A9" s="4" t="s">
        <v>69</v>
      </c>
      <c r="B9" s="4">
        <v>267</v>
      </c>
      <c r="C9" s="8">
        <v>6.3829787234042552</v>
      </c>
      <c r="D9" s="8">
        <v>-2.5547445255474455</v>
      </c>
      <c r="F9" s="6">
        <v>215149</v>
      </c>
      <c r="G9" s="8">
        <v>31.284025079682664</v>
      </c>
      <c r="H9" s="8">
        <v>-0.47185304090780822</v>
      </c>
      <c r="J9" s="7">
        <v>345.569706</v>
      </c>
      <c r="K9" s="8">
        <v>0.6785405296038457</v>
      </c>
      <c r="L9" s="8">
        <v>0.33277224124853344</v>
      </c>
      <c r="N9" s="6">
        <v>1220</v>
      </c>
      <c r="O9" s="8">
        <v>1.1553249114566564</v>
      </c>
      <c r="P9" s="8">
        <v>-2.788844621513944</v>
      </c>
    </row>
    <row r="10" spans="1:16" x14ac:dyDescent="0.3">
      <c r="A10" s="4" t="s">
        <v>70</v>
      </c>
      <c r="B10" s="4">
        <v>273</v>
      </c>
      <c r="C10" s="8">
        <v>6.5264164475256994</v>
      </c>
      <c r="D10" s="8">
        <v>0</v>
      </c>
      <c r="F10" s="6">
        <v>6156</v>
      </c>
      <c r="G10" s="8">
        <v>0.89512132703627012</v>
      </c>
      <c r="H10" s="8">
        <v>0.93457943925233633</v>
      </c>
      <c r="J10" s="6">
        <v>427.49050499999998</v>
      </c>
      <c r="K10" s="8">
        <v>0.83939543492077806</v>
      </c>
      <c r="L10" s="8">
        <v>3.6181410478070033</v>
      </c>
      <c r="N10" s="6">
        <v>3259</v>
      </c>
      <c r="O10" s="8">
        <v>3.0862326938010192</v>
      </c>
      <c r="P10" s="8">
        <v>-0.15318627450980393</v>
      </c>
    </row>
    <row r="11" spans="1:16" x14ac:dyDescent="0.3">
      <c r="A11" s="4" t="s">
        <v>109</v>
      </c>
      <c r="B11" s="4">
        <v>87</v>
      </c>
      <c r="C11" s="8">
        <v>2.079846999760937</v>
      </c>
      <c r="D11" s="8">
        <v>-2.2471910112359552</v>
      </c>
      <c r="F11" s="6">
        <v>5950</v>
      </c>
      <c r="G11" s="8">
        <v>0.86516762440965034</v>
      </c>
      <c r="H11" s="8">
        <v>-2.4270252541816988</v>
      </c>
      <c r="J11" s="7">
        <v>371.63550300000003</v>
      </c>
      <c r="K11" s="8">
        <v>0.72972180907898099</v>
      </c>
      <c r="L11" s="8">
        <v>0.4263420574761036</v>
      </c>
      <c r="N11" s="6">
        <v>1163</v>
      </c>
      <c r="O11" s="8">
        <v>1.1013466164131895</v>
      </c>
      <c r="P11" s="8">
        <v>-2.4328859060402683</v>
      </c>
    </row>
    <row r="12" spans="1:16" x14ac:dyDescent="0.3">
      <c r="A12" s="23" t="s">
        <v>7</v>
      </c>
      <c r="B12" s="32">
        <v>4183</v>
      </c>
      <c r="C12" s="39">
        <v>100</v>
      </c>
      <c r="D12" s="39">
        <v>-1.9915651358950328</v>
      </c>
      <c r="E12" s="23"/>
      <c r="F12" s="32">
        <v>687728</v>
      </c>
      <c r="G12" s="39">
        <v>100</v>
      </c>
      <c r="H12" s="39">
        <v>-0.54720670067909161</v>
      </c>
      <c r="I12" s="23"/>
      <c r="J12" s="32">
        <v>50928.380977000001</v>
      </c>
      <c r="K12" s="39">
        <v>100</v>
      </c>
      <c r="L12" s="39">
        <v>11.15435660195371</v>
      </c>
      <c r="M12" s="23"/>
      <c r="N12" s="32">
        <v>105598</v>
      </c>
      <c r="O12" s="39">
        <v>100</v>
      </c>
      <c r="P12" s="39">
        <v>-0.29741391519454646</v>
      </c>
    </row>
    <row r="13" spans="1:16" x14ac:dyDescent="0.3">
      <c r="A13" s="251"/>
      <c r="B13" s="251"/>
      <c r="C13" s="251"/>
      <c r="D13" s="251"/>
      <c r="E13" s="251"/>
      <c r="F13" s="251"/>
      <c r="G13" s="251"/>
      <c r="H13" s="251"/>
      <c r="I13" s="251"/>
      <c r="J13" s="251"/>
      <c r="K13" s="251"/>
      <c r="L13" s="251"/>
      <c r="M13" s="251"/>
      <c r="N13" s="252"/>
      <c r="O13" s="252"/>
      <c r="P13" s="252"/>
    </row>
    <row r="14" spans="1:16" ht="15" customHeight="1" x14ac:dyDescent="0.3">
      <c r="A14" s="43" t="s">
        <v>121</v>
      </c>
    </row>
  </sheetData>
  <mergeCells count="5">
    <mergeCell ref="B2:D2"/>
    <mergeCell ref="F2:H2"/>
    <mergeCell ref="J2:L2"/>
    <mergeCell ref="N2:P2"/>
    <mergeCell ref="A13:P13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0D4B4C-B1B4-4D07-9FCB-CD67B75CF796}">
  <dimension ref="A1:O34"/>
  <sheetViews>
    <sheetView zoomScale="70" zoomScaleNormal="70" workbookViewId="0"/>
  </sheetViews>
  <sheetFormatPr defaultColWidth="9.1796875" defaultRowHeight="13" x14ac:dyDescent="0.3"/>
  <cols>
    <col min="1" max="1" width="18.1796875" style="4" customWidth="1"/>
    <col min="2" max="2" width="11.1796875" style="4" customWidth="1"/>
    <col min="3" max="3" width="12" style="4" customWidth="1"/>
    <col min="4" max="4" width="11.54296875" style="4" customWidth="1"/>
    <col min="5" max="5" width="9.81640625" style="4" customWidth="1"/>
    <col min="6" max="6" width="2.453125" style="4" customWidth="1"/>
    <col min="7" max="10" width="13.54296875" style="4" customWidth="1"/>
    <col min="11" max="11" width="1.453125" style="4" customWidth="1"/>
    <col min="12" max="15" width="13.54296875" style="4" customWidth="1"/>
    <col min="16" max="16384" width="9.1796875" style="4"/>
  </cols>
  <sheetData>
    <row r="1" spans="1:15" x14ac:dyDescent="0.3">
      <c r="A1" s="15" t="s">
        <v>382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x14ac:dyDescent="0.3">
      <c r="A2" s="13"/>
      <c r="B2" s="240">
        <v>2023</v>
      </c>
      <c r="C2" s="240"/>
      <c r="D2" s="240"/>
      <c r="E2" s="13"/>
      <c r="F2" s="13"/>
      <c r="G2" s="240" t="s">
        <v>284</v>
      </c>
      <c r="H2" s="253"/>
      <c r="I2" s="253"/>
      <c r="J2" s="253"/>
      <c r="L2" s="240" t="s">
        <v>174</v>
      </c>
      <c r="M2" s="240"/>
      <c r="N2" s="240"/>
      <c r="O2" s="240"/>
    </row>
    <row r="3" spans="1:15" s="50" customFormat="1" ht="44.25" customHeight="1" x14ac:dyDescent="0.3">
      <c r="A3" s="85"/>
      <c r="B3" s="12" t="s">
        <v>71</v>
      </c>
      <c r="C3" s="12" t="s">
        <v>72</v>
      </c>
      <c r="D3" s="12" t="s">
        <v>73</v>
      </c>
      <c r="E3" s="12" t="s">
        <v>74</v>
      </c>
      <c r="F3" s="57"/>
      <c r="G3" s="12" t="s">
        <v>71</v>
      </c>
      <c r="H3" s="12" t="s">
        <v>72</v>
      </c>
      <c r="I3" s="12" t="s">
        <v>73</v>
      </c>
      <c r="J3" s="12" t="s">
        <v>74</v>
      </c>
      <c r="K3" s="15"/>
      <c r="L3" s="12" t="s">
        <v>71</v>
      </c>
      <c r="M3" s="12" t="s">
        <v>72</v>
      </c>
      <c r="N3" s="12" t="s">
        <v>73</v>
      </c>
      <c r="O3" s="12" t="s">
        <v>74</v>
      </c>
    </row>
    <row r="4" spans="1:15" x14ac:dyDescent="0.3">
      <c r="A4" s="58"/>
      <c r="B4" s="46"/>
      <c r="C4" s="46"/>
      <c r="D4" s="46"/>
      <c r="E4" s="46"/>
      <c r="F4" s="58"/>
      <c r="G4" s="46"/>
      <c r="H4" s="46"/>
      <c r="I4" s="46"/>
      <c r="J4" s="46"/>
      <c r="L4" s="46"/>
      <c r="M4" s="46"/>
      <c r="N4" s="46"/>
      <c r="O4" s="46"/>
    </row>
    <row r="5" spans="1:15" x14ac:dyDescent="0.3">
      <c r="A5" s="59" t="s">
        <v>25</v>
      </c>
      <c r="B5" s="60">
        <v>207</v>
      </c>
      <c r="C5" s="60">
        <v>69</v>
      </c>
      <c r="D5" s="60">
        <v>276</v>
      </c>
      <c r="E5" s="60">
        <v>1480</v>
      </c>
      <c r="G5" s="61">
        <v>211</v>
      </c>
      <c r="H5" s="62">
        <v>67</v>
      </c>
      <c r="I5" s="61">
        <v>278</v>
      </c>
      <c r="J5" s="60">
        <v>1529</v>
      </c>
      <c r="L5" s="14">
        <v>1.932367149758454</v>
      </c>
      <c r="M5" s="14">
        <v>-2.8985507246376812</v>
      </c>
      <c r="N5" s="14">
        <v>0.72463768115942029</v>
      </c>
      <c r="O5" s="14">
        <v>3.310810810810811</v>
      </c>
    </row>
    <row r="6" spans="1:15" x14ac:dyDescent="0.3">
      <c r="A6" s="59" t="s">
        <v>29</v>
      </c>
      <c r="B6" s="60">
        <v>121</v>
      </c>
      <c r="C6" s="60">
        <v>9</v>
      </c>
      <c r="D6" s="60">
        <v>130</v>
      </c>
      <c r="E6" s="60">
        <v>471</v>
      </c>
      <c r="G6" s="61">
        <v>120</v>
      </c>
      <c r="H6" s="62">
        <v>7</v>
      </c>
      <c r="I6" s="61">
        <v>127</v>
      </c>
      <c r="J6" s="60">
        <v>473</v>
      </c>
      <c r="L6" s="14">
        <v>-0.82644628099173556</v>
      </c>
      <c r="M6" s="14">
        <v>-22.222222222222221</v>
      </c>
      <c r="N6" s="14">
        <v>-2.3076923076923079</v>
      </c>
      <c r="O6" s="14">
        <v>0.42462845010615713</v>
      </c>
    </row>
    <row r="7" spans="1:15" x14ac:dyDescent="0.3">
      <c r="A7" s="59" t="s">
        <v>30</v>
      </c>
      <c r="B7" s="60">
        <v>252</v>
      </c>
      <c r="C7" s="60">
        <v>75</v>
      </c>
      <c r="D7" s="60">
        <v>327</v>
      </c>
      <c r="E7" s="60">
        <v>969</v>
      </c>
      <c r="G7" s="61">
        <v>317</v>
      </c>
      <c r="H7" s="62">
        <v>78</v>
      </c>
      <c r="I7" s="61">
        <v>395</v>
      </c>
      <c r="J7" s="60">
        <v>1024</v>
      </c>
      <c r="L7" s="14">
        <v>25.793650793650798</v>
      </c>
      <c r="M7" s="14">
        <v>4</v>
      </c>
      <c r="N7" s="14">
        <v>20.795107033639145</v>
      </c>
      <c r="O7" s="14">
        <v>5.6759545923632606</v>
      </c>
    </row>
    <row r="8" spans="1:15" x14ac:dyDescent="0.3">
      <c r="A8" s="59" t="s">
        <v>27</v>
      </c>
      <c r="B8" s="60">
        <v>930</v>
      </c>
      <c r="C8" s="60">
        <v>127</v>
      </c>
      <c r="D8" s="60">
        <v>1057</v>
      </c>
      <c r="E8" s="60">
        <v>3535</v>
      </c>
      <c r="G8" s="61">
        <v>976</v>
      </c>
      <c r="H8" s="62">
        <v>133</v>
      </c>
      <c r="I8" s="61">
        <v>1109</v>
      </c>
      <c r="J8" s="60">
        <v>3790</v>
      </c>
      <c r="L8" s="14">
        <v>4.946236559139785</v>
      </c>
      <c r="M8" s="14">
        <v>4.7244094488188972</v>
      </c>
      <c r="N8" s="14">
        <v>4.9195837275307479</v>
      </c>
      <c r="O8" s="14">
        <v>7.2135785007072144</v>
      </c>
    </row>
    <row r="9" spans="1:15" x14ac:dyDescent="0.3">
      <c r="A9" s="59" t="s">
        <v>20</v>
      </c>
      <c r="B9" s="60">
        <v>325</v>
      </c>
      <c r="C9" s="60">
        <v>112</v>
      </c>
      <c r="D9" s="60">
        <v>437</v>
      </c>
      <c r="E9" s="60">
        <v>2722</v>
      </c>
      <c r="G9" s="61">
        <v>331</v>
      </c>
      <c r="H9" s="62">
        <v>117</v>
      </c>
      <c r="I9" s="61">
        <v>448</v>
      </c>
      <c r="J9" s="60">
        <v>2806</v>
      </c>
      <c r="L9" s="14">
        <v>1.8461538461538463</v>
      </c>
      <c r="M9" s="14">
        <v>4.4642857142857144</v>
      </c>
      <c r="N9" s="14">
        <v>2.5171624713958809</v>
      </c>
      <c r="O9" s="14">
        <v>3.0859662013225568</v>
      </c>
    </row>
    <row r="10" spans="1:15" x14ac:dyDescent="0.3">
      <c r="A10" s="59" t="s">
        <v>19</v>
      </c>
      <c r="B10" s="60">
        <v>2225</v>
      </c>
      <c r="C10" s="60">
        <v>72</v>
      </c>
      <c r="D10" s="60">
        <v>2297</v>
      </c>
      <c r="E10" s="60">
        <v>2425</v>
      </c>
      <c r="G10" s="61">
        <v>2346</v>
      </c>
      <c r="H10" s="62">
        <v>72</v>
      </c>
      <c r="I10" s="61">
        <v>2418</v>
      </c>
      <c r="J10" s="60">
        <v>2499</v>
      </c>
      <c r="L10" s="14">
        <v>5.4382022471910112</v>
      </c>
      <c r="M10" s="14">
        <v>0</v>
      </c>
      <c r="N10" s="14">
        <v>5.2677405311275578</v>
      </c>
      <c r="O10" s="14">
        <v>3.0515463917525776</v>
      </c>
    </row>
    <row r="11" spans="1:15" x14ac:dyDescent="0.3">
      <c r="A11" s="59" t="s">
        <v>24</v>
      </c>
      <c r="B11" s="60">
        <v>905</v>
      </c>
      <c r="C11" s="60">
        <v>113</v>
      </c>
      <c r="D11" s="60">
        <v>1018</v>
      </c>
      <c r="E11" s="60">
        <v>10170</v>
      </c>
      <c r="G11" s="61">
        <v>901</v>
      </c>
      <c r="H11" s="62">
        <v>116</v>
      </c>
      <c r="I11" s="61">
        <v>1017</v>
      </c>
      <c r="J11" s="60">
        <v>11150</v>
      </c>
      <c r="L11" s="14">
        <v>-0.44198895027624313</v>
      </c>
      <c r="M11" s="14">
        <v>2.6548672566371683</v>
      </c>
      <c r="N11" s="14">
        <v>-9.8231827111984277E-2</v>
      </c>
      <c r="O11" s="14">
        <v>9.6361848574237943</v>
      </c>
    </row>
    <row r="12" spans="1:15" ht="13.5" customHeight="1" x14ac:dyDescent="0.3">
      <c r="A12" s="59" t="s">
        <v>17</v>
      </c>
      <c r="B12" s="60">
        <v>229</v>
      </c>
      <c r="C12" s="60">
        <v>14</v>
      </c>
      <c r="D12" s="60">
        <v>243</v>
      </c>
      <c r="E12" s="60">
        <v>1184</v>
      </c>
      <c r="G12" s="61">
        <v>243</v>
      </c>
      <c r="H12" s="62">
        <v>15</v>
      </c>
      <c r="I12" s="61">
        <v>258</v>
      </c>
      <c r="J12" s="60">
        <v>1218</v>
      </c>
      <c r="L12" s="14">
        <v>6.1135371179039302</v>
      </c>
      <c r="M12" s="14">
        <v>7.1428571428571423</v>
      </c>
      <c r="N12" s="14">
        <v>6.1728395061728394</v>
      </c>
      <c r="O12" s="14">
        <v>2.8716216216216219</v>
      </c>
    </row>
    <row r="13" spans="1:15" x14ac:dyDescent="0.3">
      <c r="A13" s="59" t="s">
        <v>16</v>
      </c>
      <c r="B13" s="60">
        <v>317</v>
      </c>
      <c r="C13" s="60">
        <v>116</v>
      </c>
      <c r="D13" s="60">
        <v>433</v>
      </c>
      <c r="E13" s="60">
        <v>5035</v>
      </c>
      <c r="G13" s="61">
        <v>337</v>
      </c>
      <c r="H13" s="62">
        <v>119</v>
      </c>
      <c r="I13" s="61">
        <v>456</v>
      </c>
      <c r="J13" s="60">
        <v>5353</v>
      </c>
      <c r="L13" s="14">
        <v>6.309148264984227</v>
      </c>
      <c r="M13" s="14">
        <v>2.5862068965517242</v>
      </c>
      <c r="N13" s="14">
        <v>5.3117782909930717</v>
      </c>
      <c r="O13" s="14">
        <v>6.3157894736842106</v>
      </c>
    </row>
    <row r="14" spans="1:15" x14ac:dyDescent="0.3">
      <c r="A14" s="59" t="s">
        <v>23</v>
      </c>
      <c r="B14" s="60">
        <v>202</v>
      </c>
      <c r="C14" s="60">
        <v>29</v>
      </c>
      <c r="D14" s="60">
        <v>231</v>
      </c>
      <c r="E14" s="60">
        <v>1389</v>
      </c>
      <c r="G14" s="61">
        <v>203</v>
      </c>
      <c r="H14" s="62">
        <v>30</v>
      </c>
      <c r="I14" s="61">
        <v>233</v>
      </c>
      <c r="J14" s="60">
        <v>1441</v>
      </c>
      <c r="L14" s="14">
        <v>0.49504950495049505</v>
      </c>
      <c r="M14" s="14">
        <v>3.4482758620689653</v>
      </c>
      <c r="N14" s="14">
        <v>0.86580086580086579</v>
      </c>
      <c r="O14" s="14">
        <v>3.7437005039596833</v>
      </c>
    </row>
    <row r="15" spans="1:15" x14ac:dyDescent="0.3">
      <c r="A15" s="59" t="s">
        <v>26</v>
      </c>
      <c r="B15" s="60">
        <v>11</v>
      </c>
      <c r="C15" s="62">
        <v>1</v>
      </c>
      <c r="D15" s="60">
        <v>12</v>
      </c>
      <c r="E15" s="60">
        <v>129</v>
      </c>
      <c r="G15" s="61">
        <v>11</v>
      </c>
      <c r="H15" s="62">
        <v>1</v>
      </c>
      <c r="I15" s="61">
        <v>12</v>
      </c>
      <c r="J15" s="60">
        <v>154</v>
      </c>
      <c r="L15" s="14">
        <v>0</v>
      </c>
      <c r="M15" s="14">
        <v>0</v>
      </c>
      <c r="N15" s="14">
        <v>0</v>
      </c>
      <c r="O15" s="14">
        <v>19.379844961240313</v>
      </c>
    </row>
    <row r="16" spans="1:15" ht="12.75" customHeight="1" x14ac:dyDescent="0.3">
      <c r="A16" s="59" t="s">
        <v>15</v>
      </c>
      <c r="B16" s="60">
        <v>530</v>
      </c>
      <c r="C16" s="60">
        <v>80</v>
      </c>
      <c r="D16" s="60">
        <v>610</v>
      </c>
      <c r="E16" s="60">
        <v>2432</v>
      </c>
      <c r="G16" s="61">
        <v>630</v>
      </c>
      <c r="H16" s="62">
        <v>92</v>
      </c>
      <c r="I16" s="61">
        <v>722</v>
      </c>
      <c r="J16" s="60">
        <v>2650</v>
      </c>
      <c r="L16" s="14">
        <v>18.867924528301888</v>
      </c>
      <c r="M16" s="14">
        <v>15</v>
      </c>
      <c r="N16" s="14">
        <v>18.360655737704917</v>
      </c>
      <c r="O16" s="14">
        <v>8.9638157894736832</v>
      </c>
    </row>
    <row r="17" spans="1:15" x14ac:dyDescent="0.3">
      <c r="A17" s="59" t="s">
        <v>28</v>
      </c>
      <c r="B17" s="60">
        <v>312</v>
      </c>
      <c r="C17" s="60">
        <v>39</v>
      </c>
      <c r="D17" s="60">
        <v>351</v>
      </c>
      <c r="E17" s="60">
        <v>2615</v>
      </c>
      <c r="G17" s="61">
        <v>333</v>
      </c>
      <c r="H17" s="62">
        <v>38</v>
      </c>
      <c r="I17" s="61">
        <v>371</v>
      </c>
      <c r="J17" s="60">
        <v>2627</v>
      </c>
      <c r="L17" s="14">
        <v>6.7307692307692308</v>
      </c>
      <c r="M17" s="14">
        <v>-2.5641025641025639</v>
      </c>
      <c r="N17" s="14">
        <v>5.6980056980056979</v>
      </c>
      <c r="O17" s="14">
        <v>0.45889101338432126</v>
      </c>
    </row>
    <row r="18" spans="1:15" x14ac:dyDescent="0.3">
      <c r="A18" s="59" t="s">
        <v>32</v>
      </c>
      <c r="B18" s="60">
        <v>311</v>
      </c>
      <c r="C18" s="60">
        <v>73</v>
      </c>
      <c r="D18" s="60">
        <v>384</v>
      </c>
      <c r="E18" s="60">
        <v>1152</v>
      </c>
      <c r="G18" s="61">
        <v>319</v>
      </c>
      <c r="H18" s="62">
        <v>78</v>
      </c>
      <c r="I18" s="61">
        <v>397</v>
      </c>
      <c r="J18" s="60">
        <v>1234</v>
      </c>
      <c r="L18" s="14">
        <v>2.572347266881029</v>
      </c>
      <c r="M18" s="14">
        <v>6.8493150684931505</v>
      </c>
      <c r="N18" s="14">
        <v>3.3854166666666665</v>
      </c>
      <c r="O18" s="14">
        <v>7.1180555555555554</v>
      </c>
    </row>
    <row r="19" spans="1:15" x14ac:dyDescent="0.3">
      <c r="A19" s="59" t="s">
        <v>31</v>
      </c>
      <c r="B19" s="60">
        <v>254</v>
      </c>
      <c r="C19" s="60">
        <v>62</v>
      </c>
      <c r="D19" s="60">
        <v>316</v>
      </c>
      <c r="E19" s="60">
        <v>1696</v>
      </c>
      <c r="G19" s="61">
        <v>316</v>
      </c>
      <c r="H19" s="62">
        <v>66</v>
      </c>
      <c r="I19" s="61">
        <v>382</v>
      </c>
      <c r="J19" s="60">
        <v>1874</v>
      </c>
      <c r="L19" s="14">
        <v>24.409448818897637</v>
      </c>
      <c r="M19" s="14">
        <v>6.4516129032258061</v>
      </c>
      <c r="N19" s="14">
        <v>20.88607594936709</v>
      </c>
      <c r="O19" s="14">
        <v>10.495283018867925</v>
      </c>
    </row>
    <row r="20" spans="1:15" x14ac:dyDescent="0.3">
      <c r="A20" s="59" t="s">
        <v>21</v>
      </c>
      <c r="B20" s="60">
        <v>746</v>
      </c>
      <c r="C20" s="60">
        <v>35</v>
      </c>
      <c r="D20" s="60">
        <v>781</v>
      </c>
      <c r="E20" s="60">
        <v>3292</v>
      </c>
      <c r="G20" s="61">
        <v>750</v>
      </c>
      <c r="H20" s="62">
        <v>36</v>
      </c>
      <c r="I20" s="61">
        <v>786</v>
      </c>
      <c r="J20" s="60">
        <v>3411</v>
      </c>
      <c r="L20" s="14">
        <v>0.53619302949061665</v>
      </c>
      <c r="M20" s="14">
        <v>2.8571428571428572</v>
      </c>
      <c r="N20" s="14">
        <v>0.6402048655569782</v>
      </c>
      <c r="O20" s="14">
        <v>3.6148238153098422</v>
      </c>
    </row>
    <row r="21" spans="1:15" x14ac:dyDescent="0.3">
      <c r="A21" s="59" t="s">
        <v>76</v>
      </c>
      <c r="B21" s="60">
        <v>146</v>
      </c>
      <c r="C21" s="60">
        <v>18</v>
      </c>
      <c r="D21" s="60">
        <v>164</v>
      </c>
      <c r="E21" s="60">
        <v>797</v>
      </c>
      <c r="G21" s="61">
        <v>152</v>
      </c>
      <c r="H21" s="62">
        <v>13</v>
      </c>
      <c r="I21" s="61">
        <v>165</v>
      </c>
      <c r="J21" s="60">
        <v>839</v>
      </c>
      <c r="L21" s="14">
        <v>4.10958904109589</v>
      </c>
      <c r="M21" s="14">
        <v>-27.777777777777779</v>
      </c>
      <c r="N21" s="14">
        <v>0.6097560975609756</v>
      </c>
      <c r="O21" s="14">
        <v>5.2697616060225849</v>
      </c>
    </row>
    <row r="22" spans="1:15" x14ac:dyDescent="0.3">
      <c r="A22" s="59" t="s">
        <v>22</v>
      </c>
      <c r="B22" s="60">
        <v>122</v>
      </c>
      <c r="C22" s="60">
        <v>26</v>
      </c>
      <c r="D22" s="60">
        <v>148</v>
      </c>
      <c r="E22" s="60">
        <v>1147</v>
      </c>
      <c r="G22" s="61">
        <v>134</v>
      </c>
      <c r="H22" s="62">
        <v>26</v>
      </c>
      <c r="I22" s="61">
        <v>160</v>
      </c>
      <c r="J22" s="60">
        <v>1175</v>
      </c>
      <c r="L22" s="14">
        <v>9.8360655737704921</v>
      </c>
      <c r="M22" s="14">
        <v>0</v>
      </c>
      <c r="N22" s="14">
        <v>8.1081081081081088</v>
      </c>
      <c r="O22" s="14">
        <v>2.4411508282476024</v>
      </c>
    </row>
    <row r="23" spans="1:15" x14ac:dyDescent="0.3">
      <c r="A23" s="59" t="s">
        <v>75</v>
      </c>
      <c r="B23" s="60">
        <v>68</v>
      </c>
      <c r="C23" s="60">
        <v>15</v>
      </c>
      <c r="D23" s="60">
        <v>83</v>
      </c>
      <c r="E23" s="60">
        <v>160</v>
      </c>
      <c r="G23" s="61">
        <v>70</v>
      </c>
      <c r="H23" s="62">
        <v>15</v>
      </c>
      <c r="I23" s="61">
        <v>85</v>
      </c>
      <c r="J23" s="60">
        <v>168</v>
      </c>
      <c r="L23" s="14">
        <v>2.9411764705882351</v>
      </c>
      <c r="M23" s="14">
        <v>0</v>
      </c>
      <c r="N23" s="14">
        <v>2.4096385542168677</v>
      </c>
      <c r="O23" s="14">
        <v>5</v>
      </c>
    </row>
    <row r="24" spans="1:15" x14ac:dyDescent="0.3">
      <c r="A24" s="59" t="s">
        <v>18</v>
      </c>
      <c r="B24" s="60">
        <v>578</v>
      </c>
      <c r="C24" s="60">
        <v>119</v>
      </c>
      <c r="D24" s="60">
        <v>697</v>
      </c>
      <c r="E24" s="60">
        <v>3851</v>
      </c>
      <c r="G24" s="61">
        <v>627</v>
      </c>
      <c r="H24" s="62">
        <v>135</v>
      </c>
      <c r="I24" s="61">
        <v>762</v>
      </c>
      <c r="J24" s="60">
        <v>4203</v>
      </c>
      <c r="L24" s="14">
        <v>8.4775086505190309</v>
      </c>
      <c r="M24" s="14">
        <v>13.445378151260504</v>
      </c>
      <c r="N24" s="14">
        <v>9.3256814921090392</v>
      </c>
      <c r="O24" s="14">
        <v>9.1404829914307975</v>
      </c>
    </row>
    <row r="25" spans="1:15" x14ac:dyDescent="0.3">
      <c r="A25" s="86" t="s">
        <v>12</v>
      </c>
      <c r="B25" s="87">
        <v>8791</v>
      </c>
      <c r="C25" s="87">
        <v>1204</v>
      </c>
      <c r="D25" s="87">
        <v>9995</v>
      </c>
      <c r="E25" s="87">
        <v>46651</v>
      </c>
      <c r="F25" s="86"/>
      <c r="G25" s="88">
        <v>9327</v>
      </c>
      <c r="H25" s="88">
        <v>1254</v>
      </c>
      <c r="I25" s="88">
        <v>10581</v>
      </c>
      <c r="J25" s="88">
        <v>49618</v>
      </c>
      <c r="K25" s="23"/>
      <c r="L25" s="24">
        <v>6.0971448071891707</v>
      </c>
      <c r="M25" s="24">
        <v>4.1528239202657806</v>
      </c>
      <c r="N25" s="24">
        <v>5.8629314657328662</v>
      </c>
      <c r="O25" s="24">
        <v>6.3599922831236197</v>
      </c>
    </row>
    <row r="26" spans="1:15" ht="14" x14ac:dyDescent="0.3">
      <c r="A26" s="159" t="s">
        <v>285</v>
      </c>
    </row>
    <row r="27" spans="1:15" x14ac:dyDescent="0.3">
      <c r="A27" s="43" t="s">
        <v>77</v>
      </c>
      <c r="I27" s="7"/>
    </row>
    <row r="29" spans="1:15" customFormat="1" ht="14.5" x14ac:dyDescent="0.35"/>
    <row r="30" spans="1:15" customFormat="1" ht="14.5" x14ac:dyDescent="0.35"/>
    <row r="31" spans="1:15" customFormat="1" ht="14.5" x14ac:dyDescent="0.35"/>
    <row r="32" spans="1:15" customFormat="1" ht="14.5" x14ac:dyDescent="0.35"/>
    <row r="33" customFormat="1" ht="14.5" x14ac:dyDescent="0.35"/>
    <row r="34" customFormat="1" ht="14.5" x14ac:dyDescent="0.35"/>
  </sheetData>
  <sortState xmlns:xlrd2="http://schemas.microsoft.com/office/spreadsheetml/2017/richdata2" ref="A5:O24">
    <sortCondition ref="A5:A24"/>
  </sortState>
  <mergeCells count="3">
    <mergeCell ref="B2:D2"/>
    <mergeCell ref="G2:J2"/>
    <mergeCell ref="L2:O2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97510-571B-438A-8797-BD4C0B5D9C23}">
  <dimension ref="A1:Q32"/>
  <sheetViews>
    <sheetView zoomScale="70" zoomScaleNormal="70" workbookViewId="0"/>
  </sheetViews>
  <sheetFormatPr defaultColWidth="9.1796875" defaultRowHeight="13" x14ac:dyDescent="0.3"/>
  <cols>
    <col min="1" max="1" width="18.54296875" style="4" customWidth="1"/>
    <col min="2" max="2" width="10.1796875" style="45" customWidth="1"/>
    <col min="3" max="4" width="10.1796875" style="4" customWidth="1"/>
    <col min="5" max="7" width="10.1796875" style="45" customWidth="1"/>
    <col min="8" max="8" width="10.1796875" style="4" customWidth="1"/>
    <col min="9" max="10" width="10.1796875" style="45" customWidth="1"/>
    <col min="11" max="12" width="8.453125" style="45" customWidth="1"/>
    <col min="13" max="14" width="11.54296875" style="45" customWidth="1"/>
    <col min="15" max="15" width="9" style="45" customWidth="1"/>
    <col min="16" max="16384" width="9.1796875" style="4"/>
  </cols>
  <sheetData>
    <row r="1" spans="1:17" x14ac:dyDescent="0.3">
      <c r="A1" s="4" t="s">
        <v>159</v>
      </c>
    </row>
    <row r="2" spans="1:17" ht="26" x14ac:dyDescent="0.3">
      <c r="A2" s="3"/>
      <c r="B2" s="12" t="s">
        <v>78</v>
      </c>
      <c r="C2" s="12" t="s">
        <v>69</v>
      </c>
      <c r="D2" s="12" t="s">
        <v>79</v>
      </c>
      <c r="E2" s="12" t="s">
        <v>80</v>
      </c>
      <c r="F2" s="12" t="s">
        <v>66</v>
      </c>
      <c r="G2" s="12" t="s">
        <v>127</v>
      </c>
      <c r="H2" s="12" t="s">
        <v>81</v>
      </c>
      <c r="I2" s="12" t="s">
        <v>82</v>
      </c>
      <c r="J2" s="12" t="s">
        <v>67</v>
      </c>
      <c r="K2" s="12" t="s">
        <v>83</v>
      </c>
      <c r="L2" s="12" t="s">
        <v>7</v>
      </c>
      <c r="M2" s="46"/>
      <c r="N2" s="46"/>
      <c r="O2" s="46"/>
    </row>
    <row r="3" spans="1:17" x14ac:dyDescent="0.3">
      <c r="A3" s="4" t="s">
        <v>15</v>
      </c>
      <c r="B3" s="4">
        <v>13</v>
      </c>
      <c r="D3" s="4">
        <v>3</v>
      </c>
      <c r="E3" s="47"/>
      <c r="F3" s="4">
        <v>2</v>
      </c>
      <c r="G3" s="4">
        <v>2</v>
      </c>
      <c r="H3" s="4">
        <v>1</v>
      </c>
      <c r="I3" s="47"/>
      <c r="J3" s="47"/>
      <c r="K3" s="47"/>
      <c r="L3" s="4">
        <v>21</v>
      </c>
      <c r="M3" s="48"/>
      <c r="N3" s="48"/>
      <c r="O3" s="4"/>
      <c r="Q3" s="49"/>
    </row>
    <row r="4" spans="1:17" x14ac:dyDescent="0.3">
      <c r="A4" s="4" t="s">
        <v>17</v>
      </c>
      <c r="B4" s="47"/>
      <c r="C4" s="4">
        <v>3</v>
      </c>
      <c r="D4" s="47"/>
      <c r="E4" s="47"/>
      <c r="F4" s="47"/>
      <c r="G4" s="47"/>
      <c r="H4" s="47"/>
      <c r="I4" s="47"/>
      <c r="J4" s="47"/>
      <c r="K4" s="47"/>
      <c r="L4" s="4">
        <v>3</v>
      </c>
      <c r="M4" s="48"/>
      <c r="N4" s="48"/>
      <c r="O4" s="4"/>
      <c r="Q4" s="49"/>
    </row>
    <row r="5" spans="1:17" x14ac:dyDescent="0.3">
      <c r="A5" s="4" t="s">
        <v>16</v>
      </c>
      <c r="B5" s="4">
        <v>18</v>
      </c>
      <c r="C5" s="4">
        <v>1</v>
      </c>
      <c r="D5" s="47"/>
      <c r="E5" s="47"/>
      <c r="F5" s="4">
        <v>9</v>
      </c>
      <c r="G5" s="4">
        <v>2</v>
      </c>
      <c r="H5" s="47"/>
      <c r="I5" s="47"/>
      <c r="J5" s="47"/>
      <c r="K5" s="47"/>
      <c r="L5" s="4">
        <v>30</v>
      </c>
      <c r="M5" s="48"/>
      <c r="N5" s="48"/>
      <c r="O5" s="4"/>
      <c r="Q5" s="49"/>
    </row>
    <row r="6" spans="1:17" x14ac:dyDescent="0.3">
      <c r="A6" s="4" t="s">
        <v>84</v>
      </c>
      <c r="B6" s="4">
        <v>6</v>
      </c>
      <c r="C6" s="47"/>
      <c r="D6" s="47"/>
      <c r="E6" s="47"/>
      <c r="F6" s="47"/>
      <c r="G6" s="47"/>
      <c r="H6" s="47">
        <v>1</v>
      </c>
      <c r="I6" s="47"/>
      <c r="J6" s="47"/>
      <c r="K6" s="47"/>
      <c r="L6" s="4">
        <v>7</v>
      </c>
      <c r="M6" s="48"/>
      <c r="N6" s="48"/>
      <c r="O6" s="4"/>
      <c r="Q6" s="49"/>
    </row>
    <row r="7" spans="1:17" x14ac:dyDescent="0.3">
      <c r="A7" s="4" t="s">
        <v>85</v>
      </c>
      <c r="B7" s="4">
        <v>3</v>
      </c>
      <c r="C7" s="47"/>
      <c r="D7" s="47"/>
      <c r="E7" s="47"/>
      <c r="F7" s="47"/>
      <c r="G7" s="47"/>
      <c r="H7" s="47"/>
      <c r="I7" s="47"/>
      <c r="J7" s="47"/>
      <c r="K7" s="47"/>
      <c r="L7" s="4">
        <v>3</v>
      </c>
      <c r="M7" s="48"/>
      <c r="N7" s="48"/>
      <c r="O7" s="4"/>
      <c r="Q7" s="49"/>
    </row>
    <row r="8" spans="1:17" x14ac:dyDescent="0.3">
      <c r="A8" s="4" t="s">
        <v>18</v>
      </c>
      <c r="B8" s="4">
        <v>14</v>
      </c>
      <c r="C8" s="4">
        <v>2</v>
      </c>
      <c r="D8" s="47"/>
      <c r="E8" s="4">
        <v>6</v>
      </c>
      <c r="F8" s="4">
        <v>9</v>
      </c>
      <c r="G8" s="4">
        <v>2</v>
      </c>
      <c r="H8" s="4">
        <v>1</v>
      </c>
      <c r="I8" s="4"/>
      <c r="J8" s="4">
        <v>1</v>
      </c>
      <c r="K8" s="4">
        <v>1</v>
      </c>
      <c r="L8" s="4">
        <v>36</v>
      </c>
      <c r="M8" s="48"/>
      <c r="N8" s="48"/>
      <c r="O8" s="4"/>
      <c r="Q8" s="49"/>
    </row>
    <row r="9" spans="1:17" x14ac:dyDescent="0.3">
      <c r="A9" s="4" t="s">
        <v>19</v>
      </c>
      <c r="B9" s="4">
        <v>1</v>
      </c>
      <c r="C9" s="47"/>
      <c r="D9" s="47"/>
      <c r="E9" s="47"/>
      <c r="F9" s="47"/>
      <c r="G9" s="47"/>
      <c r="H9" s="47">
        <v>1</v>
      </c>
      <c r="I9" s="47"/>
      <c r="J9" s="47"/>
      <c r="K9" s="47"/>
      <c r="L9" s="4">
        <v>2</v>
      </c>
      <c r="M9" s="48"/>
      <c r="N9" s="48"/>
      <c r="O9" s="4"/>
      <c r="Q9" s="49"/>
    </row>
    <row r="10" spans="1:17" x14ac:dyDescent="0.3">
      <c r="A10" s="4" t="s">
        <v>20</v>
      </c>
      <c r="B10" s="4">
        <v>30</v>
      </c>
      <c r="C10" s="4">
        <v>2</v>
      </c>
      <c r="D10" s="4">
        <v>2</v>
      </c>
      <c r="E10" s="4">
        <v>2</v>
      </c>
      <c r="F10" s="4">
        <v>8</v>
      </c>
      <c r="G10" s="4">
        <v>7</v>
      </c>
      <c r="H10" s="4">
        <v>4</v>
      </c>
      <c r="I10" s="4">
        <v>2</v>
      </c>
      <c r="J10" s="4"/>
      <c r="K10" s="4"/>
      <c r="L10" s="4">
        <v>57</v>
      </c>
      <c r="M10" s="48"/>
      <c r="N10" s="48"/>
      <c r="O10" s="4"/>
      <c r="Q10" s="49"/>
    </row>
    <row r="11" spans="1:17" x14ac:dyDescent="0.3">
      <c r="A11" s="50" t="s">
        <v>13</v>
      </c>
      <c r="B11" s="50">
        <v>85</v>
      </c>
      <c r="C11" s="50">
        <v>8</v>
      </c>
      <c r="D11" s="50">
        <v>5</v>
      </c>
      <c r="E11" s="50">
        <v>8</v>
      </c>
      <c r="F11" s="50">
        <v>28</v>
      </c>
      <c r="G11" s="50">
        <v>13</v>
      </c>
      <c r="H11" s="50">
        <v>8</v>
      </c>
      <c r="I11" s="50">
        <v>2</v>
      </c>
      <c r="J11" s="50">
        <v>1</v>
      </c>
      <c r="K11" s="50">
        <v>1</v>
      </c>
      <c r="L11" s="50">
        <v>159</v>
      </c>
      <c r="M11" s="48"/>
      <c r="N11" s="4"/>
      <c r="O11" s="51"/>
      <c r="Q11" s="49"/>
    </row>
    <row r="12" spans="1:17" x14ac:dyDescent="0.3">
      <c r="B12" s="4"/>
      <c r="E12" s="4"/>
      <c r="F12" s="4"/>
      <c r="G12" s="4"/>
      <c r="I12" s="4"/>
      <c r="J12" s="4"/>
      <c r="K12" s="4"/>
      <c r="L12" s="4"/>
      <c r="M12" s="48"/>
      <c r="N12" s="48"/>
      <c r="O12" s="4"/>
      <c r="Q12" s="49"/>
    </row>
    <row r="13" spans="1:17" x14ac:dyDescent="0.3">
      <c r="A13" s="4" t="s">
        <v>21</v>
      </c>
      <c r="B13" s="4">
        <v>4</v>
      </c>
      <c r="C13" s="4">
        <v>4</v>
      </c>
      <c r="D13" s="4">
        <v>3</v>
      </c>
      <c r="E13" s="47"/>
      <c r="F13" s="4">
        <v>2</v>
      </c>
      <c r="G13" s="47"/>
      <c r="H13" s="47"/>
      <c r="I13" s="47"/>
      <c r="J13" s="47"/>
      <c r="K13" s="4">
        <v>2</v>
      </c>
      <c r="L13" s="4">
        <v>15</v>
      </c>
      <c r="M13" s="48"/>
      <c r="N13" s="48"/>
      <c r="O13" s="4"/>
      <c r="Q13" s="49"/>
    </row>
    <row r="14" spans="1:17" x14ac:dyDescent="0.3">
      <c r="A14" s="4" t="s">
        <v>23</v>
      </c>
      <c r="B14" s="4">
        <v>5</v>
      </c>
      <c r="C14" s="4">
        <v>1</v>
      </c>
      <c r="D14" s="4">
        <v>1</v>
      </c>
      <c r="E14" s="4">
        <v>1</v>
      </c>
      <c r="F14" s="4">
        <v>2</v>
      </c>
      <c r="G14" s="4">
        <v>2</v>
      </c>
      <c r="H14" s="47"/>
      <c r="I14" s="47"/>
      <c r="J14" s="47"/>
      <c r="K14" s="4"/>
      <c r="L14" s="4">
        <v>12</v>
      </c>
      <c r="M14" s="48"/>
      <c r="N14" s="48"/>
      <c r="O14" s="4"/>
      <c r="Q14" s="49"/>
    </row>
    <row r="15" spans="1:17" x14ac:dyDescent="0.3">
      <c r="A15" s="4" t="s">
        <v>22</v>
      </c>
      <c r="B15" s="4">
        <v>1</v>
      </c>
      <c r="C15" s="4">
        <v>2</v>
      </c>
      <c r="D15" s="47"/>
      <c r="E15" s="47"/>
      <c r="F15" s="4">
        <v>1</v>
      </c>
      <c r="G15" s="47"/>
      <c r="H15" s="47"/>
      <c r="I15" s="47"/>
      <c r="J15" s="47"/>
      <c r="K15" s="4">
        <v>1</v>
      </c>
      <c r="L15" s="4">
        <v>5</v>
      </c>
      <c r="M15" s="48"/>
      <c r="N15" s="48"/>
      <c r="O15" s="4"/>
      <c r="Q15" s="49"/>
    </row>
    <row r="16" spans="1:17" x14ac:dyDescent="0.3">
      <c r="A16" s="4" t="s">
        <v>24</v>
      </c>
      <c r="B16" s="4">
        <v>39</v>
      </c>
      <c r="C16" s="4">
        <v>5</v>
      </c>
      <c r="D16" s="4">
        <v>1</v>
      </c>
      <c r="E16" s="4"/>
      <c r="F16" s="4">
        <v>3</v>
      </c>
      <c r="G16" s="4">
        <v>1</v>
      </c>
      <c r="H16" s="4">
        <v>2</v>
      </c>
      <c r="I16" s="47"/>
      <c r="J16" s="47"/>
      <c r="K16" s="47"/>
      <c r="L16" s="4">
        <v>51</v>
      </c>
      <c r="M16" s="48"/>
      <c r="N16" s="48"/>
      <c r="O16" s="4"/>
      <c r="Q16" s="49"/>
    </row>
    <row r="17" spans="1:17" x14ac:dyDescent="0.3">
      <c r="A17" s="50" t="s">
        <v>14</v>
      </c>
      <c r="B17" s="50">
        <v>49</v>
      </c>
      <c r="C17" s="50">
        <v>12</v>
      </c>
      <c r="D17" s="50">
        <v>5</v>
      </c>
      <c r="E17" s="50">
        <v>1</v>
      </c>
      <c r="F17" s="50">
        <v>8</v>
      </c>
      <c r="G17" s="50">
        <v>3</v>
      </c>
      <c r="H17" s="50">
        <v>2</v>
      </c>
      <c r="I17" s="47"/>
      <c r="J17" s="47"/>
      <c r="K17" s="50">
        <v>3</v>
      </c>
      <c r="L17" s="50">
        <v>83</v>
      </c>
      <c r="M17" s="48"/>
      <c r="N17" s="4"/>
      <c r="O17" s="51"/>
      <c r="Q17" s="48"/>
    </row>
    <row r="18" spans="1:17" x14ac:dyDescent="0.3">
      <c r="B18" s="4"/>
      <c r="E18" s="4"/>
      <c r="F18" s="4"/>
      <c r="G18" s="4"/>
      <c r="I18" s="4"/>
      <c r="J18" s="4"/>
      <c r="K18" s="4"/>
      <c r="L18" s="4"/>
      <c r="M18" s="48"/>
      <c r="N18" s="48"/>
      <c r="O18" s="4"/>
      <c r="Q18" s="49"/>
    </row>
    <row r="19" spans="1:17" x14ac:dyDescent="0.3">
      <c r="A19" s="4" t="s">
        <v>25</v>
      </c>
      <c r="B19" s="4">
        <v>5</v>
      </c>
      <c r="C19" s="4">
        <v>3</v>
      </c>
      <c r="D19" s="47"/>
      <c r="E19" s="47"/>
      <c r="F19" s="47"/>
      <c r="G19" s="4">
        <v>1</v>
      </c>
      <c r="H19" s="4">
        <v>3</v>
      </c>
      <c r="I19" s="47"/>
      <c r="J19" s="47"/>
      <c r="K19" s="47"/>
      <c r="L19" s="4">
        <v>12</v>
      </c>
      <c r="M19" s="48"/>
      <c r="N19" s="48"/>
      <c r="O19" s="7"/>
      <c r="Q19" s="49"/>
    </row>
    <row r="20" spans="1:17" x14ac:dyDescent="0.3">
      <c r="A20" s="4" t="s">
        <v>27</v>
      </c>
      <c r="B20" s="4">
        <v>38</v>
      </c>
      <c r="C20" s="4">
        <v>5</v>
      </c>
      <c r="D20" s="47"/>
      <c r="E20" s="47"/>
      <c r="F20" s="4">
        <v>4</v>
      </c>
      <c r="G20" s="4">
        <v>1</v>
      </c>
      <c r="H20" s="4">
        <v>5</v>
      </c>
      <c r="I20" s="4">
        <v>1</v>
      </c>
      <c r="J20" s="4"/>
      <c r="K20" s="4">
        <v>3</v>
      </c>
      <c r="L20" s="4">
        <v>57</v>
      </c>
      <c r="M20" s="48"/>
      <c r="N20" s="48"/>
      <c r="O20" s="7"/>
      <c r="Q20" s="49"/>
    </row>
    <row r="21" spans="1:17" x14ac:dyDescent="0.3">
      <c r="A21" s="4" t="s">
        <v>26</v>
      </c>
      <c r="B21" s="4">
        <v>1</v>
      </c>
      <c r="C21" s="4">
        <v>2</v>
      </c>
      <c r="D21" s="47"/>
      <c r="E21" s="47"/>
      <c r="F21" s="47"/>
      <c r="G21" s="47"/>
      <c r="H21" s="47"/>
      <c r="I21" s="47"/>
      <c r="J21" s="47"/>
      <c r="K21" s="47"/>
      <c r="L21" s="4">
        <v>3</v>
      </c>
      <c r="M21" s="48"/>
      <c r="N21" s="48"/>
      <c r="O21" s="7"/>
      <c r="Q21" s="49"/>
    </row>
    <row r="22" spans="1:17" x14ac:dyDescent="0.3">
      <c r="A22" s="4" t="s">
        <v>29</v>
      </c>
      <c r="B22" s="4">
        <v>13</v>
      </c>
      <c r="C22" s="4">
        <v>6</v>
      </c>
      <c r="D22" s="4">
        <v>1</v>
      </c>
      <c r="E22" s="4"/>
      <c r="F22" s="4">
        <v>1</v>
      </c>
      <c r="G22" s="4">
        <v>1</v>
      </c>
      <c r="H22" s="47"/>
      <c r="I22" s="4"/>
      <c r="J22" s="4">
        <v>1</v>
      </c>
      <c r="K22" s="47"/>
      <c r="L22" s="4">
        <v>23</v>
      </c>
      <c r="M22" s="48"/>
      <c r="N22" s="48"/>
      <c r="O22" s="7"/>
      <c r="Q22" s="49"/>
    </row>
    <row r="23" spans="1:17" x14ac:dyDescent="0.3">
      <c r="A23" s="4" t="s">
        <v>28</v>
      </c>
      <c r="B23" s="4">
        <v>34</v>
      </c>
      <c r="C23" s="4">
        <v>34</v>
      </c>
      <c r="D23" s="4">
        <v>4</v>
      </c>
      <c r="E23" s="4">
        <v>1</v>
      </c>
      <c r="F23" s="4">
        <v>6</v>
      </c>
      <c r="G23" s="4">
        <v>2</v>
      </c>
      <c r="H23" s="47">
        <v>1</v>
      </c>
      <c r="I23" s="47">
        <v>2</v>
      </c>
      <c r="J23" s="4">
        <v>11</v>
      </c>
      <c r="K23" s="47"/>
      <c r="L23" s="4">
        <v>95</v>
      </c>
      <c r="M23" s="48"/>
      <c r="N23" s="48"/>
      <c r="O23" s="7"/>
      <c r="Q23" s="49"/>
    </row>
    <row r="24" spans="1:17" x14ac:dyDescent="0.3">
      <c r="A24" s="4" t="s">
        <v>30</v>
      </c>
      <c r="B24" s="4">
        <v>22</v>
      </c>
      <c r="C24" s="4">
        <v>14</v>
      </c>
      <c r="D24" s="47"/>
      <c r="E24" s="4">
        <v>2</v>
      </c>
      <c r="F24" s="4">
        <v>5</v>
      </c>
      <c r="G24" s="47">
        <v>1</v>
      </c>
      <c r="H24" s="4">
        <v>1</v>
      </c>
      <c r="I24" s="47"/>
      <c r="J24" s="47"/>
      <c r="K24" s="47"/>
      <c r="L24" s="4">
        <v>45</v>
      </c>
      <c r="M24" s="48"/>
      <c r="N24" s="48"/>
      <c r="O24" s="7"/>
      <c r="Q24" s="49"/>
    </row>
    <row r="25" spans="1:17" x14ac:dyDescent="0.3">
      <c r="A25" s="4" t="s">
        <v>31</v>
      </c>
      <c r="B25" s="4">
        <v>61</v>
      </c>
      <c r="C25" s="4">
        <v>13</v>
      </c>
      <c r="D25" s="47"/>
      <c r="E25" s="47">
        <v>1</v>
      </c>
      <c r="F25" s="4">
        <v>3</v>
      </c>
      <c r="G25" s="47"/>
      <c r="H25" s="47"/>
      <c r="I25" s="47"/>
      <c r="J25" s="47"/>
      <c r="K25" s="47"/>
      <c r="L25" s="4">
        <v>78</v>
      </c>
      <c r="M25" s="48"/>
      <c r="N25" s="48"/>
      <c r="O25" s="7"/>
      <c r="Q25" s="49"/>
    </row>
    <row r="26" spans="1:17" x14ac:dyDescent="0.3">
      <c r="A26" s="4" t="s">
        <v>32</v>
      </c>
      <c r="B26" s="4">
        <v>10</v>
      </c>
      <c r="C26" s="4">
        <v>4</v>
      </c>
      <c r="D26" s="4">
        <v>1</v>
      </c>
      <c r="E26" s="4">
        <v>1</v>
      </c>
      <c r="F26" s="4">
        <v>3</v>
      </c>
      <c r="G26" s="4">
        <v>3</v>
      </c>
      <c r="H26" s="4">
        <v>1</v>
      </c>
      <c r="I26" s="50">
        <v>2</v>
      </c>
      <c r="J26" s="4">
        <v>2</v>
      </c>
      <c r="K26" s="4"/>
      <c r="L26" s="4">
        <v>27</v>
      </c>
      <c r="M26" s="48"/>
      <c r="N26" s="48"/>
      <c r="O26" s="7"/>
      <c r="Q26" s="49"/>
    </row>
    <row r="27" spans="1:17" x14ac:dyDescent="0.3">
      <c r="A27" s="50" t="s">
        <v>33</v>
      </c>
      <c r="B27" s="50">
        <v>184</v>
      </c>
      <c r="C27" s="50">
        <v>81</v>
      </c>
      <c r="D27" s="50">
        <v>6</v>
      </c>
      <c r="E27" s="50">
        <v>5</v>
      </c>
      <c r="F27" s="50">
        <v>22</v>
      </c>
      <c r="G27" s="50">
        <v>9</v>
      </c>
      <c r="H27" s="50">
        <v>11</v>
      </c>
      <c r="I27" s="50">
        <v>5</v>
      </c>
      <c r="J27" s="50">
        <v>14</v>
      </c>
      <c r="K27" s="50">
        <v>3</v>
      </c>
      <c r="L27" s="50">
        <v>340</v>
      </c>
      <c r="M27" s="48"/>
      <c r="N27" s="48"/>
      <c r="O27" s="51"/>
      <c r="Q27" s="49"/>
    </row>
    <row r="28" spans="1:17" x14ac:dyDescent="0.3">
      <c r="B28" s="4"/>
      <c r="E28" s="4"/>
      <c r="F28" s="4"/>
      <c r="G28" s="4"/>
      <c r="I28" s="4"/>
      <c r="J28" s="4"/>
      <c r="K28" s="4"/>
      <c r="L28" s="4"/>
      <c r="M28" s="48"/>
      <c r="N28" s="48"/>
      <c r="O28" s="4"/>
      <c r="Q28" s="49"/>
    </row>
    <row r="29" spans="1:17" x14ac:dyDescent="0.3">
      <c r="A29" s="50" t="s">
        <v>7</v>
      </c>
      <c r="B29" s="50">
        <v>318</v>
      </c>
      <c r="C29" s="50">
        <v>101</v>
      </c>
      <c r="D29" s="50">
        <v>16</v>
      </c>
      <c r="E29" s="50">
        <v>14</v>
      </c>
      <c r="F29" s="50">
        <v>58</v>
      </c>
      <c r="G29" s="50">
        <v>25</v>
      </c>
      <c r="H29" s="50">
        <v>21</v>
      </c>
      <c r="I29" s="50">
        <v>7</v>
      </c>
      <c r="J29" s="50">
        <v>15</v>
      </c>
      <c r="K29" s="50">
        <v>7</v>
      </c>
      <c r="L29" s="50">
        <v>582</v>
      </c>
      <c r="M29" s="48"/>
      <c r="N29" s="48"/>
      <c r="O29" s="50"/>
      <c r="Q29" s="49"/>
    </row>
    <row r="30" spans="1:17" x14ac:dyDescent="0.3">
      <c r="A30" s="15" t="s">
        <v>286</v>
      </c>
      <c r="B30" s="52">
        <v>2.912621359223301</v>
      </c>
      <c r="C30" s="52">
        <v>0</v>
      </c>
      <c r="D30" s="52">
        <v>-5.8823529411764701</v>
      </c>
      <c r="E30" s="52">
        <v>7.6923076923076925</v>
      </c>
      <c r="F30" s="52">
        <v>0</v>
      </c>
      <c r="G30" s="52">
        <v>-3.8461538461538463</v>
      </c>
      <c r="H30" s="52">
        <v>-4.5454545454545459</v>
      </c>
      <c r="I30" s="52">
        <v>16.666666666666664</v>
      </c>
      <c r="J30" s="52">
        <v>-6.25</v>
      </c>
      <c r="K30" s="52">
        <v>0</v>
      </c>
      <c r="L30" s="52">
        <v>1.2173913043478262</v>
      </c>
      <c r="M30" s="53"/>
      <c r="N30" s="54"/>
      <c r="O30" s="54"/>
    </row>
    <row r="31" spans="1:17" x14ac:dyDescent="0.3">
      <c r="A31" s="20" t="s">
        <v>128</v>
      </c>
    </row>
    <row r="32" spans="1:17" x14ac:dyDescent="0.3">
      <c r="A32" s="107" t="s">
        <v>113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C00E0-6038-45AD-9498-305D20A4BB99}">
  <dimension ref="B1:AE56"/>
  <sheetViews>
    <sheetView topLeftCell="N2" zoomScale="80" zoomScaleNormal="80" workbookViewId="0">
      <selection activeCell="N1" sqref="N1"/>
    </sheetView>
  </sheetViews>
  <sheetFormatPr defaultRowHeight="14.5" x14ac:dyDescent="0.35"/>
  <cols>
    <col min="1" max="1" width="8.81640625" customWidth="1"/>
    <col min="2" max="2" width="18.453125" bestFit="1" customWidth="1"/>
    <col min="3" max="3" width="11" customWidth="1"/>
    <col min="4" max="4" width="8.54296875" bestFit="1" customWidth="1"/>
    <col min="5" max="5" width="8.81640625" customWidth="1"/>
    <col min="6" max="6" width="11.453125" customWidth="1"/>
    <col min="7" max="7" width="8.81640625" customWidth="1"/>
    <col min="11" max="11" width="11.7265625" customWidth="1"/>
    <col min="12" max="12" width="5.1796875" customWidth="1"/>
    <col min="29" max="29" width="6.54296875" customWidth="1"/>
  </cols>
  <sheetData>
    <row r="1" spans="2:31" x14ac:dyDescent="0.35">
      <c r="H1" s="256" t="s">
        <v>78</v>
      </c>
      <c r="I1" s="256"/>
      <c r="K1" s="254" t="s">
        <v>110</v>
      </c>
      <c r="L1" s="255" t="s">
        <v>110</v>
      </c>
      <c r="N1" s="103"/>
    </row>
    <row r="2" spans="2:31" ht="14.5" customHeight="1" x14ac:dyDescent="0.35">
      <c r="H2" s="185" t="s">
        <v>17</v>
      </c>
      <c r="I2" s="186">
        <v>0</v>
      </c>
      <c r="K2" s="194" t="s">
        <v>15</v>
      </c>
      <c r="L2" s="195">
        <v>0</v>
      </c>
      <c r="N2" s="115" t="s">
        <v>366</v>
      </c>
    </row>
    <row r="3" spans="2:31" x14ac:dyDescent="0.35">
      <c r="C3" s="256" t="s">
        <v>87</v>
      </c>
      <c r="D3" s="256"/>
      <c r="F3" s="256" t="s">
        <v>88</v>
      </c>
      <c r="G3" s="256"/>
      <c r="H3" s="10" t="s">
        <v>111</v>
      </c>
      <c r="I3" s="55">
        <v>0.31446540880503143</v>
      </c>
      <c r="K3" s="194" t="s">
        <v>84</v>
      </c>
      <c r="L3" s="195">
        <v>0</v>
      </c>
    </row>
    <row r="4" spans="2:31" ht="14.5" customHeight="1" x14ac:dyDescent="0.35">
      <c r="B4" s="63"/>
      <c r="C4" s="160" t="s">
        <v>78</v>
      </c>
      <c r="D4" s="160" t="s">
        <v>69</v>
      </c>
      <c r="E4" s="9"/>
      <c r="F4" s="160" t="s">
        <v>78</v>
      </c>
      <c r="G4" s="160" t="s">
        <v>69</v>
      </c>
      <c r="H4" s="10" t="s">
        <v>22</v>
      </c>
      <c r="I4" s="55">
        <v>0.31446540880503143</v>
      </c>
      <c r="K4" s="194" t="s">
        <v>85</v>
      </c>
      <c r="L4" s="195">
        <v>0</v>
      </c>
      <c r="N4" s="257" t="s">
        <v>78</v>
      </c>
      <c r="O4" s="258"/>
      <c r="P4" s="258"/>
      <c r="Q4" s="258"/>
      <c r="R4" s="258"/>
      <c r="S4" s="258"/>
      <c r="T4" s="258"/>
      <c r="U4" s="258"/>
      <c r="X4" s="200" t="s">
        <v>110</v>
      </c>
      <c r="Y4" s="93"/>
      <c r="Z4" s="93"/>
      <c r="AA4" s="93"/>
      <c r="AB4" s="93"/>
      <c r="AC4" s="93"/>
      <c r="AD4" s="93"/>
      <c r="AE4" s="93"/>
    </row>
    <row r="5" spans="2:31" x14ac:dyDescent="0.35">
      <c r="B5" s="63" t="s">
        <v>15</v>
      </c>
      <c r="C5" s="183">
        <v>13</v>
      </c>
      <c r="D5" s="183"/>
      <c r="E5" s="117"/>
      <c r="F5" s="184">
        <v>4.0880503144654092</v>
      </c>
      <c r="G5" s="184">
        <v>0</v>
      </c>
      <c r="H5" s="10" t="s">
        <v>26</v>
      </c>
      <c r="I5" s="55">
        <v>0.31446540880503143</v>
      </c>
      <c r="K5" s="194" t="s">
        <v>111</v>
      </c>
      <c r="L5" s="195">
        <v>0</v>
      </c>
    </row>
    <row r="6" spans="2:31" x14ac:dyDescent="0.35">
      <c r="B6" s="63" t="s">
        <v>17</v>
      </c>
      <c r="C6" s="183"/>
      <c r="D6" s="183">
        <v>3</v>
      </c>
      <c r="E6" s="117"/>
      <c r="F6" s="184">
        <v>0</v>
      </c>
      <c r="G6" s="184">
        <v>2.9702970297029703</v>
      </c>
      <c r="H6" s="10" t="s">
        <v>85</v>
      </c>
      <c r="I6" s="55">
        <v>0.94339622641509435</v>
      </c>
      <c r="K6" s="10" t="s">
        <v>16</v>
      </c>
      <c r="L6" s="55">
        <v>0.99009900990099009</v>
      </c>
    </row>
    <row r="7" spans="2:31" x14ac:dyDescent="0.35">
      <c r="B7" s="63" t="s">
        <v>16</v>
      </c>
      <c r="C7" s="183">
        <v>18</v>
      </c>
      <c r="D7" s="183">
        <v>1</v>
      </c>
      <c r="E7" s="117"/>
      <c r="F7" s="184">
        <v>5.6603773584905657</v>
      </c>
      <c r="G7" s="184">
        <v>0.99009900990099009</v>
      </c>
      <c r="H7" s="10" t="s">
        <v>21</v>
      </c>
      <c r="I7" s="55">
        <v>1.2578616352201257</v>
      </c>
      <c r="K7" s="10" t="s">
        <v>23</v>
      </c>
      <c r="L7" s="55">
        <v>0.99009900990099009</v>
      </c>
    </row>
    <row r="8" spans="2:31" x14ac:dyDescent="0.35">
      <c r="B8" s="63" t="s">
        <v>84</v>
      </c>
      <c r="C8" s="183">
        <v>6</v>
      </c>
      <c r="D8" s="183"/>
      <c r="E8" s="117"/>
      <c r="F8" s="184">
        <v>1.8867924528301887</v>
      </c>
      <c r="G8" s="184">
        <v>0</v>
      </c>
      <c r="H8" s="187" t="s">
        <v>23</v>
      </c>
      <c r="I8" s="91">
        <v>1.5723270440251573</v>
      </c>
      <c r="K8" s="10" t="s">
        <v>18</v>
      </c>
      <c r="L8" s="55">
        <v>1.9801980198019802</v>
      </c>
    </row>
    <row r="9" spans="2:31" x14ac:dyDescent="0.35">
      <c r="B9" s="63" t="s">
        <v>85</v>
      </c>
      <c r="C9" s="183">
        <v>3</v>
      </c>
      <c r="D9" s="183"/>
      <c r="E9" s="117"/>
      <c r="F9" s="184">
        <v>0.94339622641509435</v>
      </c>
      <c r="G9" s="184">
        <v>0</v>
      </c>
      <c r="H9" s="10" t="s">
        <v>25</v>
      </c>
      <c r="I9" s="55">
        <v>1.5723270440251573</v>
      </c>
      <c r="K9" s="10" t="s">
        <v>112</v>
      </c>
      <c r="L9" s="55">
        <v>1.9801980198019802</v>
      </c>
    </row>
    <row r="10" spans="2:31" x14ac:dyDescent="0.35">
      <c r="B10" s="63" t="s">
        <v>18</v>
      </c>
      <c r="C10" s="183">
        <v>14</v>
      </c>
      <c r="D10" s="183">
        <v>2</v>
      </c>
      <c r="E10" s="117"/>
      <c r="F10" s="184">
        <v>4.4025157232704402</v>
      </c>
      <c r="G10" s="184">
        <v>1.9801980198019802</v>
      </c>
      <c r="H10" s="10" t="s">
        <v>84</v>
      </c>
      <c r="I10" s="55">
        <v>1.8867924528301887</v>
      </c>
      <c r="K10" s="10" t="s">
        <v>22</v>
      </c>
      <c r="L10" s="55">
        <v>1.9801980198019802</v>
      </c>
    </row>
    <row r="11" spans="2:31" x14ac:dyDescent="0.35">
      <c r="B11" s="63" t="s">
        <v>19</v>
      </c>
      <c r="C11" s="183">
        <v>1</v>
      </c>
      <c r="D11" s="183"/>
      <c r="E11" s="117"/>
      <c r="F11" s="184">
        <v>0.31446540880503143</v>
      </c>
      <c r="G11" s="184">
        <v>0</v>
      </c>
      <c r="H11" s="10" t="s">
        <v>32</v>
      </c>
      <c r="I11" s="55">
        <v>3.1446540880503147</v>
      </c>
      <c r="K11" s="10" t="s">
        <v>26</v>
      </c>
      <c r="L11" s="55">
        <v>1.9801980198019802</v>
      </c>
    </row>
    <row r="12" spans="2:31" x14ac:dyDescent="0.35">
      <c r="B12" s="63" t="s">
        <v>20</v>
      </c>
      <c r="C12" s="183">
        <v>30</v>
      </c>
      <c r="D12" s="183">
        <v>2</v>
      </c>
      <c r="E12" s="117"/>
      <c r="F12" s="184">
        <v>9.433962264150944</v>
      </c>
      <c r="G12" s="184">
        <v>1.9801980198019802</v>
      </c>
      <c r="H12" s="10" t="s">
        <v>15</v>
      </c>
      <c r="I12" s="55">
        <v>4.0880503144654092</v>
      </c>
      <c r="K12" s="10" t="s">
        <v>17</v>
      </c>
      <c r="L12" s="55">
        <v>2.9702970297029703</v>
      </c>
    </row>
    <row r="13" spans="2:31" x14ac:dyDescent="0.35">
      <c r="B13" s="63" t="s">
        <v>21</v>
      </c>
      <c r="C13" s="183">
        <v>4</v>
      </c>
      <c r="D13" s="183">
        <v>4</v>
      </c>
      <c r="E13" s="117"/>
      <c r="F13" s="184">
        <v>1.2578616352201257</v>
      </c>
      <c r="G13" s="184">
        <v>3.9603960396039604</v>
      </c>
      <c r="H13" s="10" t="s">
        <v>29</v>
      </c>
      <c r="I13" s="55">
        <v>4.0880503144654092</v>
      </c>
      <c r="K13" s="10" t="s">
        <v>25</v>
      </c>
      <c r="L13" s="55">
        <v>2.9702970297029703</v>
      </c>
    </row>
    <row r="14" spans="2:31" x14ac:dyDescent="0.35">
      <c r="B14" s="63" t="s">
        <v>23</v>
      </c>
      <c r="C14" s="183">
        <v>5</v>
      </c>
      <c r="D14" s="183">
        <v>1</v>
      </c>
      <c r="E14" s="117"/>
      <c r="F14" s="184">
        <v>1.5723270440251573</v>
      </c>
      <c r="G14" s="184">
        <v>0.99009900990099009</v>
      </c>
      <c r="H14" s="10" t="s">
        <v>18</v>
      </c>
      <c r="I14" s="55">
        <v>4.4025157232704402</v>
      </c>
      <c r="K14" s="10" t="s">
        <v>21</v>
      </c>
      <c r="L14" s="55">
        <v>3.9603960396039604</v>
      </c>
    </row>
    <row r="15" spans="2:31" x14ac:dyDescent="0.35">
      <c r="B15" s="63" t="s">
        <v>22</v>
      </c>
      <c r="C15" s="183">
        <v>1</v>
      </c>
      <c r="D15" s="183">
        <v>2</v>
      </c>
      <c r="E15" s="117"/>
      <c r="F15" s="184">
        <v>0.31446540880503143</v>
      </c>
      <c r="G15" s="184">
        <v>1.9801980198019802</v>
      </c>
      <c r="H15" s="10" t="s">
        <v>16</v>
      </c>
      <c r="I15" s="55">
        <v>5.6603773584905657</v>
      </c>
      <c r="K15" s="10" t="s">
        <v>32</v>
      </c>
      <c r="L15" s="55">
        <v>3.9603960396039604</v>
      </c>
    </row>
    <row r="16" spans="2:31" x14ac:dyDescent="0.35">
      <c r="B16" s="63" t="s">
        <v>24</v>
      </c>
      <c r="C16" s="183">
        <v>39</v>
      </c>
      <c r="D16" s="183">
        <v>5</v>
      </c>
      <c r="E16" s="117"/>
      <c r="F16" s="184">
        <v>12.264150943396226</v>
      </c>
      <c r="G16" s="184">
        <v>4.9504950495049505</v>
      </c>
      <c r="H16" s="10" t="s">
        <v>30</v>
      </c>
      <c r="I16" s="55">
        <v>6.9182389937106921</v>
      </c>
      <c r="K16" s="10" t="s">
        <v>24</v>
      </c>
      <c r="L16" s="55">
        <v>4.9504950495049505</v>
      </c>
    </row>
    <row r="17" spans="2:14" x14ac:dyDescent="0.35">
      <c r="B17" s="63" t="s">
        <v>25</v>
      </c>
      <c r="C17" s="188">
        <v>5</v>
      </c>
      <c r="D17" s="188">
        <v>3</v>
      </c>
      <c r="E17" s="189"/>
      <c r="F17" s="190">
        <v>1.5723270440251573</v>
      </c>
      <c r="G17" s="190">
        <v>2.9702970297029703</v>
      </c>
      <c r="H17" s="10" t="s">
        <v>112</v>
      </c>
      <c r="I17" s="55">
        <v>9.433962264150944</v>
      </c>
      <c r="K17" s="10" t="s">
        <v>27</v>
      </c>
      <c r="L17" s="55">
        <v>4.9504950495049505</v>
      </c>
    </row>
    <row r="18" spans="2:14" x14ac:dyDescent="0.35">
      <c r="B18" s="63" t="s">
        <v>27</v>
      </c>
      <c r="C18" s="188">
        <v>38</v>
      </c>
      <c r="D18" s="188">
        <v>5</v>
      </c>
      <c r="E18" s="189"/>
      <c r="F18" s="190">
        <v>11.949685534591195</v>
      </c>
      <c r="G18" s="190">
        <v>4.9504950495049505</v>
      </c>
      <c r="H18" s="10" t="s">
        <v>28</v>
      </c>
      <c r="I18" s="55">
        <v>10.691823899371069</v>
      </c>
      <c r="K18" s="10" t="s">
        <v>29</v>
      </c>
      <c r="L18" s="55">
        <v>5.9405940594059405</v>
      </c>
    </row>
    <row r="19" spans="2:14" x14ac:dyDescent="0.35">
      <c r="B19" s="63" t="s">
        <v>26</v>
      </c>
      <c r="C19" s="188">
        <v>1</v>
      </c>
      <c r="D19" s="188">
        <v>2</v>
      </c>
      <c r="E19" s="189"/>
      <c r="F19" s="190">
        <v>0.31446540880503143</v>
      </c>
      <c r="G19" s="190">
        <v>1.9801980198019802</v>
      </c>
      <c r="H19" s="10" t="s">
        <v>27</v>
      </c>
      <c r="I19" s="55">
        <v>11.949685534591195</v>
      </c>
      <c r="K19" s="10" t="s">
        <v>31</v>
      </c>
      <c r="L19" s="55">
        <v>12.871287128712872</v>
      </c>
    </row>
    <row r="20" spans="2:14" x14ac:dyDescent="0.35">
      <c r="B20" s="63" t="s">
        <v>29</v>
      </c>
      <c r="C20" s="188">
        <v>13</v>
      </c>
      <c r="D20" s="188">
        <v>6</v>
      </c>
      <c r="E20" s="189"/>
      <c r="F20" s="190">
        <v>4.0880503144654092</v>
      </c>
      <c r="G20" s="190">
        <v>5.9405940594059405</v>
      </c>
      <c r="H20" s="10" t="s">
        <v>24</v>
      </c>
      <c r="I20" s="55">
        <v>12.264150943396226</v>
      </c>
      <c r="K20" s="10" t="s">
        <v>30</v>
      </c>
      <c r="L20" s="55">
        <v>13.861386138613861</v>
      </c>
    </row>
    <row r="21" spans="2:14" x14ac:dyDescent="0.35">
      <c r="B21" s="63" t="s">
        <v>28</v>
      </c>
      <c r="C21" s="188">
        <v>34</v>
      </c>
      <c r="D21" s="188">
        <v>34</v>
      </c>
      <c r="E21" s="189"/>
      <c r="F21" s="190">
        <v>10.691823899371069</v>
      </c>
      <c r="G21" s="190">
        <v>33.663366336633665</v>
      </c>
      <c r="H21" s="10" t="s">
        <v>31</v>
      </c>
      <c r="I21" s="55">
        <v>19.182389937106919</v>
      </c>
      <c r="K21" s="10" t="s">
        <v>28</v>
      </c>
      <c r="L21" s="55">
        <v>33.663366336633665</v>
      </c>
    </row>
    <row r="22" spans="2:14" x14ac:dyDescent="0.35">
      <c r="B22" s="63" t="s">
        <v>30</v>
      </c>
      <c r="C22" s="188">
        <v>22</v>
      </c>
      <c r="D22" s="188">
        <v>14</v>
      </c>
      <c r="E22" s="189"/>
      <c r="F22" s="190">
        <v>6.9182389937106921</v>
      </c>
      <c r="G22" s="190">
        <v>13.861386138613861</v>
      </c>
    </row>
    <row r="23" spans="2:14" x14ac:dyDescent="0.35">
      <c r="B23" s="63" t="s">
        <v>31</v>
      </c>
      <c r="C23" s="188">
        <v>61</v>
      </c>
      <c r="D23" s="188">
        <v>13</v>
      </c>
      <c r="E23" s="189"/>
      <c r="F23" s="190">
        <v>19.182389937106919</v>
      </c>
      <c r="G23" s="190">
        <v>12.871287128712872</v>
      </c>
    </row>
    <row r="24" spans="2:14" x14ac:dyDescent="0.35">
      <c r="B24" s="63" t="s">
        <v>32</v>
      </c>
      <c r="C24" s="188">
        <v>10</v>
      </c>
      <c r="D24" s="188">
        <v>4</v>
      </c>
      <c r="E24" s="189"/>
      <c r="F24" s="190">
        <v>3.1446540880503147</v>
      </c>
      <c r="G24" s="190">
        <v>3.9603960396039604</v>
      </c>
      <c r="N24" t="s">
        <v>383</v>
      </c>
    </row>
    <row r="25" spans="2:14" x14ac:dyDescent="0.35">
      <c r="B25" s="10" t="s">
        <v>7</v>
      </c>
      <c r="C25" s="191">
        <v>318</v>
      </c>
      <c r="D25" s="191">
        <v>101</v>
      </c>
      <c r="E25" s="192"/>
      <c r="F25" s="193">
        <v>100</v>
      </c>
      <c r="G25" s="193">
        <v>100</v>
      </c>
    </row>
    <row r="33" spans="2:4" x14ac:dyDescent="0.35">
      <c r="D33" s="44"/>
    </row>
    <row r="34" spans="2:4" x14ac:dyDescent="0.35">
      <c r="D34" s="44"/>
    </row>
    <row r="35" spans="2:4" x14ac:dyDescent="0.35">
      <c r="D35" s="44"/>
    </row>
    <row r="36" spans="2:4" x14ac:dyDescent="0.35">
      <c r="D36" s="44"/>
    </row>
    <row r="37" spans="2:4" x14ac:dyDescent="0.35">
      <c r="D37" s="44"/>
    </row>
    <row r="38" spans="2:4" x14ac:dyDescent="0.35">
      <c r="D38" s="44"/>
    </row>
    <row r="39" spans="2:4" x14ac:dyDescent="0.35">
      <c r="D39" s="44"/>
    </row>
    <row r="40" spans="2:4" x14ac:dyDescent="0.35">
      <c r="D40" s="44"/>
    </row>
    <row r="41" spans="2:4" x14ac:dyDescent="0.35">
      <c r="B41" s="93"/>
      <c r="D41" s="44"/>
    </row>
    <row r="42" spans="2:4" x14ac:dyDescent="0.35">
      <c r="D42" s="44"/>
    </row>
    <row r="43" spans="2:4" x14ac:dyDescent="0.35">
      <c r="D43" s="44"/>
    </row>
    <row r="44" spans="2:4" x14ac:dyDescent="0.35">
      <c r="D44" s="44"/>
    </row>
    <row r="45" spans="2:4" x14ac:dyDescent="0.35">
      <c r="D45" s="44"/>
    </row>
    <row r="46" spans="2:4" x14ac:dyDescent="0.35">
      <c r="D46" s="44"/>
    </row>
    <row r="47" spans="2:4" x14ac:dyDescent="0.35">
      <c r="B47" s="93"/>
      <c r="D47" s="44"/>
    </row>
    <row r="48" spans="2:4" x14ac:dyDescent="0.35">
      <c r="D48" s="44"/>
    </row>
    <row r="49" spans="4:4" x14ac:dyDescent="0.35">
      <c r="D49" s="44"/>
    </row>
    <row r="50" spans="4:4" x14ac:dyDescent="0.35">
      <c r="D50" s="44"/>
    </row>
    <row r="51" spans="4:4" x14ac:dyDescent="0.35">
      <c r="D51" s="44"/>
    </row>
    <row r="52" spans="4:4" x14ac:dyDescent="0.35">
      <c r="D52" s="44"/>
    </row>
    <row r="53" spans="4:4" x14ac:dyDescent="0.35">
      <c r="D53" s="44"/>
    </row>
    <row r="54" spans="4:4" x14ac:dyDescent="0.35">
      <c r="D54" s="44"/>
    </row>
    <row r="55" spans="4:4" x14ac:dyDescent="0.35">
      <c r="D55" s="44"/>
    </row>
    <row r="56" spans="4:4" x14ac:dyDescent="0.35">
      <c r="D56" s="44"/>
    </row>
  </sheetData>
  <mergeCells count="5">
    <mergeCell ref="K1:L1"/>
    <mergeCell ref="C3:D3"/>
    <mergeCell ref="F3:G3"/>
    <mergeCell ref="H1:I1"/>
    <mergeCell ref="N4:U4"/>
  </mergeCells>
  <pageMargins left="0.7" right="0.7" top="0.75" bottom="0.75" header="0.3" footer="0.3"/>
  <pageSetup paperSize="9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153E8-BE56-49D1-9554-125193C06FC8}">
  <dimension ref="A1:C30"/>
  <sheetViews>
    <sheetView topLeftCell="A12" zoomScale="70" zoomScaleNormal="70" workbookViewId="0">
      <selection activeCell="A13" sqref="A13"/>
    </sheetView>
  </sheetViews>
  <sheetFormatPr defaultRowHeight="14.5" x14ac:dyDescent="0.35"/>
  <cols>
    <col min="1" max="1" width="36.81640625" customWidth="1"/>
    <col min="2" max="2" width="25.453125" customWidth="1"/>
    <col min="3" max="3" width="16.81640625" customWidth="1"/>
  </cols>
  <sheetData>
    <row r="1" spans="1:3" x14ac:dyDescent="0.35">
      <c r="B1" s="117" t="s">
        <v>205</v>
      </c>
      <c r="C1" s="117" t="s">
        <v>206</v>
      </c>
    </row>
    <row r="2" spans="1:3" x14ac:dyDescent="0.35">
      <c r="A2" t="s">
        <v>207</v>
      </c>
      <c r="B2" s="44">
        <v>7.5</v>
      </c>
      <c r="C2" s="44">
        <v>11.2</v>
      </c>
    </row>
    <row r="3" spans="1:3" x14ac:dyDescent="0.35">
      <c r="A3" t="s">
        <v>208</v>
      </c>
      <c r="B3" s="44">
        <v>26.8</v>
      </c>
      <c r="C3" s="44">
        <v>17.2</v>
      </c>
    </row>
    <row r="4" spans="1:3" x14ac:dyDescent="0.35">
      <c r="A4" t="s">
        <v>209</v>
      </c>
      <c r="B4" s="44">
        <v>2.4</v>
      </c>
      <c r="C4" s="44">
        <v>7.1</v>
      </c>
    </row>
    <row r="5" spans="1:3" x14ac:dyDescent="0.35">
      <c r="A5" t="s">
        <v>210</v>
      </c>
      <c r="B5" s="44">
        <v>48.8</v>
      </c>
      <c r="C5" s="44">
        <v>10.3</v>
      </c>
    </row>
    <row r="6" spans="1:3" x14ac:dyDescent="0.35">
      <c r="A6" t="s">
        <v>211</v>
      </c>
      <c r="B6" s="44">
        <v>14.6</v>
      </c>
      <c r="C6" s="44">
        <v>11.2</v>
      </c>
    </row>
    <row r="7" spans="1:3" x14ac:dyDescent="0.35">
      <c r="A7" t="s">
        <v>212</v>
      </c>
      <c r="B7" s="44">
        <v>4.9000000000000004</v>
      </c>
      <c r="C7" s="44">
        <v>4.5999999999999996</v>
      </c>
    </row>
    <row r="8" spans="1:3" x14ac:dyDescent="0.35">
      <c r="A8" t="s">
        <v>213</v>
      </c>
      <c r="B8" s="44">
        <v>61</v>
      </c>
      <c r="C8" s="44">
        <v>26.8</v>
      </c>
    </row>
    <row r="9" spans="1:3" x14ac:dyDescent="0.35">
      <c r="A9" t="s">
        <v>214</v>
      </c>
      <c r="B9" s="44">
        <v>51.2</v>
      </c>
      <c r="C9" s="44">
        <v>30.3</v>
      </c>
    </row>
    <row r="10" spans="1:3" x14ac:dyDescent="0.35">
      <c r="A10" t="s">
        <v>215</v>
      </c>
      <c r="B10" s="44">
        <v>2.4</v>
      </c>
      <c r="C10" s="44">
        <v>9.3000000000000007</v>
      </c>
    </row>
    <row r="12" spans="1:3" x14ac:dyDescent="0.35">
      <c r="A12" t="s">
        <v>385</v>
      </c>
    </row>
    <row r="30" spans="1:1" x14ac:dyDescent="0.35">
      <c r="A30" s="201" t="s">
        <v>384</v>
      </c>
    </row>
  </sheetData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8061A-1208-4080-9235-1D4AC1942E6A}">
  <dimension ref="A1:C32"/>
  <sheetViews>
    <sheetView topLeftCell="A13" zoomScale="70" zoomScaleNormal="70" workbookViewId="0">
      <selection activeCell="A13" sqref="A13"/>
    </sheetView>
  </sheetViews>
  <sheetFormatPr defaultRowHeight="14.5" x14ac:dyDescent="0.35"/>
  <cols>
    <col min="1" max="1" width="36.81640625" customWidth="1"/>
    <col min="2" max="2" width="25.453125" customWidth="1"/>
    <col min="3" max="3" width="29.453125" customWidth="1"/>
  </cols>
  <sheetData>
    <row r="1" spans="1:3" x14ac:dyDescent="0.35">
      <c r="B1" s="117" t="s">
        <v>205</v>
      </c>
      <c r="C1" s="117" t="s">
        <v>206</v>
      </c>
    </row>
    <row r="2" spans="1:3" x14ac:dyDescent="0.35">
      <c r="A2" t="s">
        <v>216</v>
      </c>
      <c r="B2" s="44">
        <v>65.900000000000006</v>
      </c>
      <c r="C2" s="44">
        <v>27.9</v>
      </c>
    </row>
    <row r="3" spans="1:3" x14ac:dyDescent="0.35">
      <c r="A3" t="s">
        <v>217</v>
      </c>
      <c r="B3" s="44">
        <v>0</v>
      </c>
      <c r="C3" s="44">
        <v>12.4</v>
      </c>
    </row>
    <row r="4" spans="1:3" x14ac:dyDescent="0.35">
      <c r="A4" t="s">
        <v>218</v>
      </c>
      <c r="B4" s="44">
        <v>56.1</v>
      </c>
      <c r="C4" s="44">
        <v>33.6</v>
      </c>
    </row>
    <row r="5" spans="1:3" x14ac:dyDescent="0.35">
      <c r="A5" t="s">
        <v>219</v>
      </c>
      <c r="B5" s="44">
        <v>9.8000000000000007</v>
      </c>
      <c r="C5" s="44">
        <v>27.5</v>
      </c>
    </row>
    <row r="6" spans="1:3" x14ac:dyDescent="0.35">
      <c r="A6" t="s">
        <v>220</v>
      </c>
      <c r="B6" s="44">
        <v>2.4</v>
      </c>
      <c r="C6" s="44">
        <v>11.8</v>
      </c>
    </row>
    <row r="7" spans="1:3" x14ac:dyDescent="0.35">
      <c r="A7" t="s">
        <v>221</v>
      </c>
      <c r="B7" s="44">
        <v>41.5</v>
      </c>
      <c r="C7" s="44">
        <v>32.299999999999997</v>
      </c>
    </row>
    <row r="8" spans="1:3" x14ac:dyDescent="0.35">
      <c r="A8" t="s">
        <v>222</v>
      </c>
      <c r="B8" s="44">
        <v>19.5</v>
      </c>
      <c r="C8" s="44">
        <v>28.6</v>
      </c>
    </row>
    <row r="9" spans="1:3" x14ac:dyDescent="0.35">
      <c r="A9" t="s">
        <v>223</v>
      </c>
      <c r="B9" s="44">
        <v>39</v>
      </c>
      <c r="C9" s="44">
        <v>31.7</v>
      </c>
    </row>
    <row r="10" spans="1:3" x14ac:dyDescent="0.35">
      <c r="A10" t="s">
        <v>224</v>
      </c>
      <c r="B10" s="44">
        <v>0</v>
      </c>
      <c r="C10" s="44">
        <v>13.3</v>
      </c>
    </row>
    <row r="11" spans="1:3" x14ac:dyDescent="0.35">
      <c r="A11" t="s">
        <v>225</v>
      </c>
      <c r="B11" s="44">
        <v>17.100000000000001</v>
      </c>
      <c r="C11" s="44">
        <v>20.399999999999999</v>
      </c>
    </row>
    <row r="13" spans="1:3" x14ac:dyDescent="0.35">
      <c r="A13" t="s">
        <v>386</v>
      </c>
    </row>
    <row r="32" spans="1:1" x14ac:dyDescent="0.35">
      <c r="A32" s="202" t="s">
        <v>339</v>
      </c>
    </row>
  </sheetData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0F675-EEA6-4634-B44C-FDDD4C6E769E}">
  <dimension ref="A1:C31"/>
  <sheetViews>
    <sheetView topLeftCell="A10" zoomScale="70" zoomScaleNormal="70" workbookViewId="0">
      <selection activeCell="A10" sqref="A10"/>
    </sheetView>
  </sheetViews>
  <sheetFormatPr defaultRowHeight="14.5" x14ac:dyDescent="0.35"/>
  <cols>
    <col min="1" max="1" width="36.81640625" customWidth="1"/>
    <col min="2" max="2" width="25.453125" customWidth="1"/>
    <col min="3" max="3" width="29.453125" customWidth="1"/>
  </cols>
  <sheetData>
    <row r="1" spans="1:3" x14ac:dyDescent="0.35">
      <c r="B1" s="117" t="s">
        <v>205</v>
      </c>
      <c r="C1" s="117" t="s">
        <v>206</v>
      </c>
    </row>
    <row r="2" spans="1:3" x14ac:dyDescent="0.35">
      <c r="A2" t="s">
        <v>226</v>
      </c>
      <c r="B2" s="44">
        <v>9.8000000000000007</v>
      </c>
      <c r="C2" s="44">
        <v>14.4</v>
      </c>
    </row>
    <row r="3" spans="1:3" x14ac:dyDescent="0.35">
      <c r="A3" t="s">
        <v>227</v>
      </c>
      <c r="B3" s="44">
        <v>39</v>
      </c>
      <c r="C3" s="44">
        <v>17.7</v>
      </c>
    </row>
    <row r="4" spans="1:3" x14ac:dyDescent="0.35">
      <c r="A4" t="s">
        <v>228</v>
      </c>
      <c r="B4" s="44">
        <v>32.5</v>
      </c>
      <c r="C4" s="44">
        <v>17.899999999999999</v>
      </c>
    </row>
    <row r="5" spans="1:3" x14ac:dyDescent="0.35">
      <c r="A5" t="s">
        <v>229</v>
      </c>
      <c r="B5" s="44">
        <v>34.1</v>
      </c>
      <c r="C5" s="44">
        <v>15.6</v>
      </c>
    </row>
    <row r="6" spans="1:3" x14ac:dyDescent="0.35">
      <c r="A6" t="s">
        <v>230</v>
      </c>
      <c r="B6" s="44">
        <v>4.9000000000000004</v>
      </c>
      <c r="C6" s="44">
        <v>25.3</v>
      </c>
    </row>
    <row r="7" spans="1:3" x14ac:dyDescent="0.35">
      <c r="A7" t="s">
        <v>231</v>
      </c>
      <c r="B7" s="44">
        <v>2.4</v>
      </c>
      <c r="C7" s="44">
        <v>19.3</v>
      </c>
    </row>
    <row r="8" spans="1:3" x14ac:dyDescent="0.35">
      <c r="A8" t="s">
        <v>232</v>
      </c>
      <c r="B8" s="44">
        <v>17.100000000000001</v>
      </c>
      <c r="C8" s="44">
        <v>10.9</v>
      </c>
    </row>
    <row r="9" spans="1:3" x14ac:dyDescent="0.35">
      <c r="B9" s="44"/>
      <c r="C9" s="44"/>
    </row>
    <row r="10" spans="1:3" x14ac:dyDescent="0.35">
      <c r="A10" t="s">
        <v>387</v>
      </c>
    </row>
    <row r="31" spans="1:1" x14ac:dyDescent="0.35">
      <c r="A31" s="201" t="s">
        <v>384</v>
      </c>
    </row>
  </sheetData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4969C-F5B4-4002-8064-998A603BF762}">
  <dimension ref="A1:N58"/>
  <sheetViews>
    <sheetView topLeftCell="A35" zoomScale="80" zoomScaleNormal="80" workbookViewId="0">
      <selection activeCell="A35" sqref="A35:C35"/>
    </sheetView>
  </sheetViews>
  <sheetFormatPr defaultColWidth="25" defaultRowHeight="14.5" x14ac:dyDescent="0.35"/>
  <cols>
    <col min="1" max="1" width="30.1796875" style="119" customWidth="1"/>
    <col min="2" max="3" width="25" style="119"/>
    <col min="4" max="5" width="8.54296875" style="119" customWidth="1"/>
    <col min="6" max="7" width="25" style="119"/>
    <col min="8" max="8" width="15.453125" style="119" customWidth="1"/>
    <col min="9" max="16384" width="25" style="119"/>
  </cols>
  <sheetData>
    <row r="1" spans="1:14" x14ac:dyDescent="0.35">
      <c r="A1" s="118" t="s">
        <v>233</v>
      </c>
    </row>
    <row r="2" spans="1:14" x14ac:dyDescent="0.35">
      <c r="A2" s="120" t="s">
        <v>234</v>
      </c>
    </row>
    <row r="3" spans="1:14" x14ac:dyDescent="0.35">
      <c r="A3" s="120" t="s">
        <v>235</v>
      </c>
    </row>
    <row r="4" spans="1:14" x14ac:dyDescent="0.35">
      <c r="A4" s="120" t="s">
        <v>236</v>
      </c>
    </row>
    <row r="5" spans="1:14" x14ac:dyDescent="0.35">
      <c r="A5" s="120" t="s">
        <v>237</v>
      </c>
    </row>
    <row r="6" spans="1:14" x14ac:dyDescent="0.35">
      <c r="A6" s="120" t="s">
        <v>238</v>
      </c>
    </row>
    <row r="8" spans="1:14" x14ac:dyDescent="0.35">
      <c r="A8" s="121" t="s">
        <v>239</v>
      </c>
      <c r="B8" s="122" t="s">
        <v>240</v>
      </c>
      <c r="C8" s="122" t="s">
        <v>241</v>
      </c>
      <c r="D8" s="122" t="s">
        <v>242</v>
      </c>
      <c r="E8" s="122" t="s">
        <v>243</v>
      </c>
      <c r="F8" s="122" t="s">
        <v>244</v>
      </c>
      <c r="G8" s="122" t="s">
        <v>245</v>
      </c>
      <c r="H8" s="122" t="s">
        <v>246</v>
      </c>
      <c r="I8" s="122" t="s">
        <v>247</v>
      </c>
      <c r="J8" s="122" t="s">
        <v>248</v>
      </c>
      <c r="K8" s="122" t="s">
        <v>249</v>
      </c>
      <c r="L8" s="122" t="s">
        <v>250</v>
      </c>
      <c r="M8" s="122" t="s">
        <v>251</v>
      </c>
      <c r="N8" s="122" t="s">
        <v>252</v>
      </c>
    </row>
    <row r="9" spans="1:14" x14ac:dyDescent="0.35">
      <c r="A9" s="121" t="s">
        <v>253</v>
      </c>
      <c r="B9" s="259" t="s">
        <v>254</v>
      </c>
      <c r="C9" s="259" t="s">
        <v>254</v>
      </c>
      <c r="D9" s="259" t="s">
        <v>254</v>
      </c>
      <c r="E9" s="259" t="s">
        <v>254</v>
      </c>
      <c r="F9" s="259" t="s">
        <v>254</v>
      </c>
      <c r="G9" s="259" t="s">
        <v>254</v>
      </c>
      <c r="H9" s="259" t="s">
        <v>254</v>
      </c>
      <c r="I9" s="259" t="s">
        <v>254</v>
      </c>
      <c r="J9" s="259" t="s">
        <v>254</v>
      </c>
      <c r="K9" s="259" t="s">
        <v>254</v>
      </c>
      <c r="L9" s="259" t="s">
        <v>254</v>
      </c>
      <c r="M9" s="259" t="s">
        <v>254</v>
      </c>
      <c r="N9" s="259" t="s">
        <v>254</v>
      </c>
    </row>
    <row r="10" spans="1:14" x14ac:dyDescent="0.35">
      <c r="A10" s="122" t="s">
        <v>255</v>
      </c>
      <c r="B10" s="123">
        <v>113.7</v>
      </c>
      <c r="C10" s="123">
        <v>104.4</v>
      </c>
      <c r="D10" s="123">
        <v>108.3</v>
      </c>
      <c r="E10" s="123">
        <v>114.4</v>
      </c>
      <c r="F10" s="123">
        <v>112.8</v>
      </c>
      <c r="G10" s="123">
        <v>135.30000000000001</v>
      </c>
      <c r="H10" s="123">
        <v>100.7</v>
      </c>
      <c r="I10" s="123">
        <v>94.5</v>
      </c>
      <c r="J10" s="123">
        <v>102.5</v>
      </c>
      <c r="K10" s="123">
        <v>100.7</v>
      </c>
      <c r="L10" s="123">
        <v>110.6</v>
      </c>
      <c r="M10" s="123">
        <v>109.3</v>
      </c>
      <c r="N10" s="123">
        <v>115.7</v>
      </c>
    </row>
    <row r="11" spans="1:14" x14ac:dyDescent="0.35">
      <c r="A11" s="122" t="s">
        <v>256</v>
      </c>
      <c r="B11" s="123">
        <v>118.3</v>
      </c>
      <c r="C11" s="123">
        <v>112.7</v>
      </c>
      <c r="D11" s="123">
        <v>112.7</v>
      </c>
      <c r="E11" s="123">
        <v>119</v>
      </c>
      <c r="F11" s="123">
        <v>116.3</v>
      </c>
      <c r="G11" s="123">
        <v>137.4</v>
      </c>
      <c r="H11" s="123">
        <v>110.4</v>
      </c>
      <c r="I11" s="123">
        <v>98.8</v>
      </c>
      <c r="J11" s="123">
        <v>109.5</v>
      </c>
      <c r="K11" s="123">
        <v>111.6</v>
      </c>
      <c r="L11" s="123">
        <v>116.2</v>
      </c>
      <c r="M11" s="123">
        <v>114.1</v>
      </c>
      <c r="N11" s="123">
        <v>121.6</v>
      </c>
    </row>
    <row r="12" spans="1:14" ht="29" x14ac:dyDescent="0.35">
      <c r="A12" s="122" t="s">
        <v>257</v>
      </c>
      <c r="B12" s="123">
        <v>115.8</v>
      </c>
      <c r="C12" s="123">
        <v>112.9</v>
      </c>
      <c r="D12" s="123">
        <v>111.8</v>
      </c>
      <c r="E12" s="123">
        <v>117.8</v>
      </c>
      <c r="F12" s="123">
        <v>114.6</v>
      </c>
      <c r="G12" s="123">
        <v>133.69999999999999</v>
      </c>
      <c r="H12" s="123">
        <v>110.8</v>
      </c>
      <c r="I12" s="123">
        <v>101.1</v>
      </c>
      <c r="J12" s="123">
        <v>112.7</v>
      </c>
      <c r="K12" s="123">
        <v>115.8</v>
      </c>
      <c r="L12" s="123">
        <v>115.5</v>
      </c>
      <c r="M12" s="123">
        <v>113.4</v>
      </c>
      <c r="N12" s="123">
        <v>119.1</v>
      </c>
    </row>
    <row r="13" spans="1:14" x14ac:dyDescent="0.35">
      <c r="A13" s="122" t="s">
        <v>258</v>
      </c>
      <c r="B13" s="123">
        <v>112.3</v>
      </c>
      <c r="C13" s="123">
        <v>113.6</v>
      </c>
      <c r="D13" s="123">
        <v>111.2</v>
      </c>
      <c r="E13" s="123">
        <v>114.6</v>
      </c>
      <c r="F13" s="123">
        <v>113.3</v>
      </c>
      <c r="G13" s="123">
        <v>138.30000000000001</v>
      </c>
      <c r="H13" s="123">
        <v>114.7</v>
      </c>
      <c r="I13" s="123">
        <v>104.2</v>
      </c>
      <c r="J13" s="123">
        <v>115.5</v>
      </c>
      <c r="K13" s="123">
        <v>113.3</v>
      </c>
      <c r="L13" s="123">
        <v>114.9</v>
      </c>
      <c r="M13" s="123">
        <v>113.5</v>
      </c>
      <c r="N13" s="123">
        <v>116.1</v>
      </c>
    </row>
    <row r="14" spans="1:14" x14ac:dyDescent="0.35">
      <c r="A14" s="122" t="s">
        <v>259</v>
      </c>
      <c r="B14" s="123">
        <v>114.3</v>
      </c>
      <c r="C14" s="123">
        <v>115.1</v>
      </c>
      <c r="D14" s="123">
        <v>112.9</v>
      </c>
      <c r="E14" s="123">
        <v>113.9</v>
      </c>
      <c r="F14" s="123">
        <v>110.8</v>
      </c>
      <c r="G14" s="123">
        <v>127.3</v>
      </c>
      <c r="H14" s="123">
        <v>109.3</v>
      </c>
      <c r="I14" s="123">
        <v>99.5</v>
      </c>
      <c r="J14" s="123">
        <v>115.8</v>
      </c>
      <c r="K14" s="123">
        <v>121.1</v>
      </c>
      <c r="L14" s="123">
        <v>115.7</v>
      </c>
      <c r="M14" s="123">
        <v>113.3</v>
      </c>
      <c r="N14" s="123">
        <v>117.8</v>
      </c>
    </row>
    <row r="15" spans="1:14" x14ac:dyDescent="0.35">
      <c r="A15" s="122" t="s">
        <v>260</v>
      </c>
      <c r="B15" s="123">
        <v>131.19999999999999</v>
      </c>
      <c r="C15" s="123">
        <v>115.9</v>
      </c>
      <c r="D15" s="123">
        <v>118.7</v>
      </c>
      <c r="E15" s="123">
        <v>131.69999999999999</v>
      </c>
      <c r="F15" s="123">
        <v>124.9</v>
      </c>
      <c r="G15" s="123">
        <v>138.4</v>
      </c>
      <c r="H15" s="123">
        <v>118.8</v>
      </c>
      <c r="I15" s="123">
        <v>104.2</v>
      </c>
      <c r="J15" s="123">
        <v>122.7</v>
      </c>
      <c r="K15" s="123">
        <v>130.5</v>
      </c>
      <c r="L15" s="123">
        <v>128.30000000000001</v>
      </c>
      <c r="M15" s="123">
        <v>129.5</v>
      </c>
      <c r="N15" s="123">
        <v>136.4</v>
      </c>
    </row>
    <row r="16" spans="1:14" x14ac:dyDescent="0.35">
      <c r="A16" s="122" t="s">
        <v>261</v>
      </c>
      <c r="B16" s="123">
        <v>127.9</v>
      </c>
      <c r="C16" s="123">
        <v>112.2</v>
      </c>
      <c r="D16" s="123">
        <v>115.9</v>
      </c>
      <c r="E16" s="123">
        <v>123.5</v>
      </c>
      <c r="F16" s="123">
        <v>122.5</v>
      </c>
      <c r="G16" s="123">
        <v>151.19999999999999</v>
      </c>
      <c r="H16" s="123">
        <v>108.7</v>
      </c>
      <c r="I16" s="123">
        <v>90.4</v>
      </c>
      <c r="J16" s="123">
        <v>97.7</v>
      </c>
      <c r="K16" s="123">
        <v>96</v>
      </c>
      <c r="L16" s="123">
        <v>118.5</v>
      </c>
      <c r="M16" s="123">
        <v>116.8</v>
      </c>
      <c r="N16" s="123">
        <v>130.80000000000001</v>
      </c>
    </row>
    <row r="17" spans="1:14" ht="29" x14ac:dyDescent="0.35">
      <c r="A17" s="122" t="s">
        <v>262</v>
      </c>
      <c r="B17" s="123">
        <v>111.2</v>
      </c>
      <c r="C17" s="123">
        <v>97.6</v>
      </c>
      <c r="D17" s="123">
        <v>103.4</v>
      </c>
      <c r="E17" s="123">
        <v>109.3</v>
      </c>
      <c r="F17" s="123">
        <v>104.8</v>
      </c>
      <c r="G17" s="123">
        <v>131.1</v>
      </c>
      <c r="H17" s="123">
        <v>94</v>
      </c>
      <c r="I17" s="123">
        <v>91.1</v>
      </c>
      <c r="J17" s="123">
        <v>95.6</v>
      </c>
      <c r="K17" s="123">
        <v>92.7</v>
      </c>
      <c r="L17" s="123">
        <v>105.7</v>
      </c>
      <c r="M17" s="123">
        <v>102.6</v>
      </c>
      <c r="N17" s="123">
        <v>111.9</v>
      </c>
    </row>
    <row r="18" spans="1:14" x14ac:dyDescent="0.35">
      <c r="A18" s="122" t="s">
        <v>263</v>
      </c>
      <c r="B18" s="123">
        <v>98.9</v>
      </c>
      <c r="C18" s="123">
        <v>84.4</v>
      </c>
      <c r="D18" s="123">
        <v>102.5</v>
      </c>
      <c r="E18" s="123">
        <v>107.7</v>
      </c>
      <c r="F18" s="123">
        <v>108.3</v>
      </c>
      <c r="G18" s="123">
        <v>117.6</v>
      </c>
      <c r="H18" s="123">
        <v>82.7</v>
      </c>
      <c r="I18" s="123">
        <v>108.2</v>
      </c>
      <c r="J18" s="123">
        <v>104.1</v>
      </c>
      <c r="K18" s="123">
        <v>89.4</v>
      </c>
      <c r="L18" s="123">
        <v>101.2</v>
      </c>
      <c r="M18" s="123">
        <v>100.9</v>
      </c>
      <c r="N18" s="123">
        <v>99.8</v>
      </c>
    </row>
    <row r="19" spans="1:14" x14ac:dyDescent="0.35">
      <c r="A19" s="122" t="s">
        <v>264</v>
      </c>
      <c r="B19" s="123">
        <v>103</v>
      </c>
      <c r="C19" s="123">
        <v>102</v>
      </c>
      <c r="D19" s="123">
        <v>116.4</v>
      </c>
      <c r="E19" s="123">
        <v>123.2</v>
      </c>
      <c r="F19" s="123">
        <v>157</v>
      </c>
      <c r="G19" s="123">
        <v>166.6</v>
      </c>
      <c r="H19" s="123">
        <v>83.7</v>
      </c>
      <c r="I19" s="123">
        <v>76.400000000000006</v>
      </c>
      <c r="J19" s="123">
        <v>98.6</v>
      </c>
      <c r="K19" s="123">
        <v>80.8</v>
      </c>
      <c r="L19" s="123">
        <v>110.5</v>
      </c>
      <c r="M19" s="123">
        <v>131.80000000000001</v>
      </c>
      <c r="N19" s="123">
        <v>106</v>
      </c>
    </row>
    <row r="22" spans="1:14" x14ac:dyDescent="0.35">
      <c r="B22" s="122" t="s">
        <v>240</v>
      </c>
      <c r="C22" s="122" t="s">
        <v>241</v>
      </c>
      <c r="D22" s="122" t="s">
        <v>242</v>
      </c>
      <c r="E22" s="122" t="s">
        <v>243</v>
      </c>
      <c r="F22" s="122" t="s">
        <v>244</v>
      </c>
      <c r="G22" s="122" t="s">
        <v>245</v>
      </c>
      <c r="H22" s="122" t="s">
        <v>246</v>
      </c>
      <c r="I22" s="122" t="s">
        <v>247</v>
      </c>
      <c r="J22" s="122" t="s">
        <v>248</v>
      </c>
      <c r="K22" s="122" t="s">
        <v>249</v>
      </c>
      <c r="L22" s="122" t="s">
        <v>250</v>
      </c>
      <c r="M22" s="122" t="s">
        <v>251</v>
      </c>
      <c r="N22" s="122" t="s">
        <v>252</v>
      </c>
    </row>
    <row r="23" spans="1:14" x14ac:dyDescent="0.35">
      <c r="A23" s="122" t="s">
        <v>256</v>
      </c>
      <c r="B23" s="123">
        <v>118.3</v>
      </c>
      <c r="C23" s="123">
        <v>112.7</v>
      </c>
      <c r="D23" s="123">
        <v>112.7</v>
      </c>
      <c r="E23" s="123">
        <v>119</v>
      </c>
      <c r="F23" s="123">
        <v>116.3</v>
      </c>
      <c r="G23" s="123">
        <v>137.4</v>
      </c>
      <c r="H23" s="123">
        <v>110.4</v>
      </c>
      <c r="I23" s="123">
        <v>98.8</v>
      </c>
      <c r="J23" s="123">
        <v>109.5</v>
      </c>
      <c r="K23" s="123">
        <v>111.6</v>
      </c>
      <c r="L23" s="123">
        <v>116.2</v>
      </c>
      <c r="M23" s="123">
        <v>114.1</v>
      </c>
      <c r="N23" s="123">
        <v>121.6</v>
      </c>
    </row>
    <row r="24" spans="1:14" ht="29" x14ac:dyDescent="0.35">
      <c r="A24" s="122" t="s">
        <v>262</v>
      </c>
      <c r="B24" s="123">
        <v>111.2</v>
      </c>
      <c r="C24" s="123">
        <v>97.6</v>
      </c>
      <c r="D24" s="123">
        <v>103.4</v>
      </c>
      <c r="E24" s="123">
        <v>109.3</v>
      </c>
      <c r="F24" s="123">
        <v>104.8</v>
      </c>
      <c r="G24" s="123">
        <v>131.1</v>
      </c>
      <c r="H24" s="123">
        <v>94</v>
      </c>
      <c r="I24" s="123">
        <v>91.1</v>
      </c>
      <c r="J24" s="123">
        <v>95.6</v>
      </c>
      <c r="K24" s="123">
        <v>92.7</v>
      </c>
      <c r="L24" s="123">
        <v>105.7</v>
      </c>
      <c r="M24" s="123">
        <v>102.6</v>
      </c>
      <c r="N24" s="123">
        <v>111.9</v>
      </c>
    </row>
    <row r="27" spans="1:14" x14ac:dyDescent="0.35">
      <c r="B27" s="122" t="s">
        <v>240</v>
      </c>
      <c r="C27" s="122" t="s">
        <v>241</v>
      </c>
      <c r="D27" s="122" t="s">
        <v>242</v>
      </c>
      <c r="E27" s="122" t="s">
        <v>243</v>
      </c>
      <c r="F27" s="122" t="s">
        <v>244</v>
      </c>
      <c r="G27" s="122" t="s">
        <v>245</v>
      </c>
      <c r="H27" s="122" t="s">
        <v>246</v>
      </c>
      <c r="I27" s="122" t="s">
        <v>247</v>
      </c>
      <c r="J27" s="122" t="s">
        <v>248</v>
      </c>
      <c r="K27" s="122" t="s">
        <v>249</v>
      </c>
      <c r="L27" s="122" t="s">
        <v>250</v>
      </c>
      <c r="M27" s="122" t="s">
        <v>251</v>
      </c>
      <c r="N27" s="122" t="s">
        <v>252</v>
      </c>
    </row>
    <row r="28" spans="1:14" x14ac:dyDescent="0.35">
      <c r="A28" s="122" t="s">
        <v>256</v>
      </c>
      <c r="B28" s="123">
        <v>118.3</v>
      </c>
      <c r="C28" s="123">
        <v>112.7</v>
      </c>
      <c r="D28" s="123">
        <v>112.7</v>
      </c>
      <c r="E28" s="123">
        <v>119</v>
      </c>
      <c r="F28" s="123">
        <v>116.3</v>
      </c>
      <c r="G28" s="123">
        <v>137.4</v>
      </c>
      <c r="H28" s="123">
        <v>110.4</v>
      </c>
      <c r="I28" s="123">
        <v>98.8</v>
      </c>
      <c r="J28" s="123">
        <v>109.5</v>
      </c>
      <c r="K28" s="123">
        <v>111.6</v>
      </c>
      <c r="L28" s="123">
        <v>116.2</v>
      </c>
      <c r="M28" s="123">
        <v>114.1</v>
      </c>
      <c r="N28" s="123">
        <v>121.6</v>
      </c>
    </row>
    <row r="29" spans="1:14" ht="29" x14ac:dyDescent="0.35">
      <c r="A29" s="122" t="s">
        <v>257</v>
      </c>
      <c r="B29" s="123">
        <v>115.8</v>
      </c>
      <c r="C29" s="123">
        <v>112.9</v>
      </c>
      <c r="D29" s="123">
        <v>111.8</v>
      </c>
      <c r="E29" s="123">
        <v>117.8</v>
      </c>
      <c r="F29" s="123">
        <v>114.6</v>
      </c>
      <c r="G29" s="123">
        <v>133.69999999999999</v>
      </c>
      <c r="H29" s="123">
        <v>110.8</v>
      </c>
      <c r="I29" s="123">
        <v>101.1</v>
      </c>
      <c r="J29" s="123">
        <v>112.7</v>
      </c>
      <c r="K29" s="123">
        <v>115.8</v>
      </c>
      <c r="L29" s="123">
        <v>115.5</v>
      </c>
      <c r="M29" s="123">
        <v>113.4</v>
      </c>
      <c r="N29" s="123">
        <v>119.1</v>
      </c>
    </row>
    <row r="30" spans="1:14" x14ac:dyDescent="0.35">
      <c r="A30" s="122" t="s">
        <v>261</v>
      </c>
      <c r="B30" s="123">
        <v>127.9</v>
      </c>
      <c r="C30" s="123">
        <v>112.2</v>
      </c>
      <c r="D30" s="123">
        <v>115.9</v>
      </c>
      <c r="E30" s="123">
        <v>123.5</v>
      </c>
      <c r="F30" s="123">
        <v>122.5</v>
      </c>
      <c r="G30" s="123">
        <v>151.19999999999999</v>
      </c>
      <c r="H30" s="123">
        <v>108.7</v>
      </c>
      <c r="I30" s="123">
        <v>90.4</v>
      </c>
      <c r="J30" s="123">
        <v>97.7</v>
      </c>
      <c r="K30" s="123">
        <v>96</v>
      </c>
      <c r="L30" s="123">
        <v>118.5</v>
      </c>
      <c r="M30" s="123">
        <v>116.8</v>
      </c>
      <c r="N30" s="123">
        <v>130.80000000000001</v>
      </c>
    </row>
    <row r="31" spans="1:14" ht="29" x14ac:dyDescent="0.35">
      <c r="A31" s="122" t="s">
        <v>262</v>
      </c>
      <c r="B31" s="123">
        <v>111.2</v>
      </c>
      <c r="C31" s="123">
        <v>97.6</v>
      </c>
      <c r="D31" s="123">
        <v>103.4</v>
      </c>
      <c r="E31" s="123">
        <v>109.3</v>
      </c>
      <c r="F31" s="123">
        <v>104.8</v>
      </c>
      <c r="G31" s="123">
        <v>131.1</v>
      </c>
      <c r="H31" s="123">
        <v>94</v>
      </c>
      <c r="I31" s="123">
        <v>91.1</v>
      </c>
      <c r="J31" s="123">
        <v>95.6</v>
      </c>
      <c r="K31" s="123">
        <v>92.7</v>
      </c>
      <c r="L31" s="123">
        <v>105.7</v>
      </c>
      <c r="M31" s="123">
        <v>102.6</v>
      </c>
      <c r="N31" s="123">
        <v>111.9</v>
      </c>
    </row>
    <row r="32" spans="1:14" x14ac:dyDescent="0.35">
      <c r="A32" s="122" t="s">
        <v>263</v>
      </c>
      <c r="B32" s="123">
        <v>98.9</v>
      </c>
      <c r="C32" s="123">
        <v>84.4</v>
      </c>
      <c r="D32" s="123">
        <v>102.5</v>
      </c>
      <c r="E32" s="123">
        <v>107.7</v>
      </c>
      <c r="F32" s="123">
        <v>108.3</v>
      </c>
      <c r="G32" s="123">
        <v>117.6</v>
      </c>
      <c r="H32" s="123">
        <v>82.7</v>
      </c>
      <c r="I32" s="123">
        <v>108.2</v>
      </c>
      <c r="J32" s="123">
        <v>104.1</v>
      </c>
      <c r="K32" s="123">
        <v>89.4</v>
      </c>
      <c r="L32" s="123">
        <v>101.2</v>
      </c>
      <c r="M32" s="123">
        <v>100.9</v>
      </c>
      <c r="N32" s="123">
        <v>99.8</v>
      </c>
    </row>
    <row r="33" spans="1:14" x14ac:dyDescent="0.35">
      <c r="A33" s="122" t="s">
        <v>264</v>
      </c>
      <c r="B33" s="123">
        <v>103</v>
      </c>
      <c r="C33" s="123">
        <v>102</v>
      </c>
      <c r="D33" s="123">
        <v>116.4</v>
      </c>
      <c r="E33" s="123">
        <v>123.2</v>
      </c>
      <c r="F33" s="123">
        <v>157</v>
      </c>
      <c r="G33" s="123">
        <v>166.6</v>
      </c>
      <c r="H33" s="123">
        <v>83.7</v>
      </c>
      <c r="I33" s="123">
        <v>76.400000000000006</v>
      </c>
      <c r="J33" s="123">
        <v>98.6</v>
      </c>
      <c r="K33" s="123">
        <v>80.8</v>
      </c>
      <c r="L33" s="123">
        <v>110.5</v>
      </c>
      <c r="M33" s="123">
        <v>131.80000000000001</v>
      </c>
      <c r="N33" s="123">
        <v>106</v>
      </c>
    </row>
    <row r="35" spans="1:14" ht="21.65" customHeight="1" x14ac:dyDescent="0.35">
      <c r="A35" s="260" t="s">
        <v>367</v>
      </c>
      <c r="B35" s="260"/>
      <c r="C35" s="260"/>
      <c r="F35" s="260" t="s">
        <v>368</v>
      </c>
      <c r="G35" s="260"/>
      <c r="H35" s="260"/>
    </row>
    <row r="51" spans="1:6" x14ac:dyDescent="0.35">
      <c r="F51" s="108" t="s">
        <v>86</v>
      </c>
    </row>
    <row r="58" spans="1:6" x14ac:dyDescent="0.35">
      <c r="A58" s="108" t="s">
        <v>86</v>
      </c>
    </row>
  </sheetData>
  <mergeCells count="3">
    <mergeCell ref="B9:N9"/>
    <mergeCell ref="A35:C35"/>
    <mergeCell ref="F35:H35"/>
  </mergeCells>
  <pageMargins left="0.7" right="0.7" top="0.75" bottom="0.75" header="0.3" footer="0.3"/>
  <drawing r:id="rId1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1FC9C-945C-4887-9EDA-3759D1BDAFAD}">
  <dimension ref="A1:C32"/>
  <sheetViews>
    <sheetView topLeftCell="A16" zoomScale="80" zoomScaleNormal="80" workbookViewId="0">
      <selection activeCell="A16" sqref="A16"/>
    </sheetView>
  </sheetViews>
  <sheetFormatPr defaultColWidth="25" defaultRowHeight="14.5" x14ac:dyDescent="0.35"/>
  <cols>
    <col min="1" max="5" width="25" style="124"/>
    <col min="6" max="6" width="20.7265625" style="124" customWidth="1"/>
    <col min="7" max="16384" width="25" style="124"/>
  </cols>
  <sheetData>
    <row r="1" spans="1:3" x14ac:dyDescent="0.35">
      <c r="A1" s="125"/>
      <c r="B1" s="126" t="s">
        <v>265</v>
      </c>
      <c r="C1" s="126" t="s">
        <v>266</v>
      </c>
    </row>
    <row r="2" spans="1:3" x14ac:dyDescent="0.35">
      <c r="A2" s="126" t="s">
        <v>240</v>
      </c>
      <c r="B2" s="127">
        <v>96.1</v>
      </c>
      <c r="C2" s="127">
        <v>108.4</v>
      </c>
    </row>
    <row r="3" spans="1:3" x14ac:dyDescent="0.35">
      <c r="A3" s="126" t="s">
        <v>241</v>
      </c>
      <c r="B3" s="127">
        <v>94</v>
      </c>
      <c r="C3" s="127">
        <v>95.4</v>
      </c>
    </row>
    <row r="4" spans="1:3" x14ac:dyDescent="0.35">
      <c r="A4" s="126" t="s">
        <v>242</v>
      </c>
      <c r="B4" s="127">
        <v>92</v>
      </c>
      <c r="C4" s="127">
        <v>98.3</v>
      </c>
    </row>
    <row r="5" spans="1:3" x14ac:dyDescent="0.35">
      <c r="A5" s="126" t="s">
        <v>243</v>
      </c>
      <c r="B5" s="127">
        <v>94.8</v>
      </c>
      <c r="C5" s="127">
        <v>104.1</v>
      </c>
    </row>
    <row r="6" spans="1:3" x14ac:dyDescent="0.35">
      <c r="A6" s="126" t="s">
        <v>244</v>
      </c>
      <c r="B6" s="127">
        <v>91</v>
      </c>
      <c r="C6" s="127">
        <v>104.7</v>
      </c>
    </row>
    <row r="7" spans="1:3" x14ac:dyDescent="0.35">
      <c r="A7" s="126" t="s">
        <v>245</v>
      </c>
      <c r="B7" s="127">
        <v>108.5</v>
      </c>
      <c r="C7" s="127">
        <v>126.8</v>
      </c>
    </row>
    <row r="8" spans="1:3" x14ac:dyDescent="0.35">
      <c r="A8" s="126" t="s">
        <v>246</v>
      </c>
      <c r="B8" s="127">
        <v>87.8</v>
      </c>
      <c r="C8" s="127">
        <v>92.1</v>
      </c>
    </row>
    <row r="9" spans="1:3" x14ac:dyDescent="0.35">
      <c r="A9" s="126" t="s">
        <v>247</v>
      </c>
      <c r="B9" s="127">
        <v>81.5</v>
      </c>
      <c r="C9" s="127">
        <v>86.4</v>
      </c>
    </row>
    <row r="10" spans="1:3" x14ac:dyDescent="0.35">
      <c r="A10" s="126" t="s">
        <v>248</v>
      </c>
      <c r="B10" s="127">
        <v>91.2</v>
      </c>
      <c r="C10" s="127">
        <v>87.9</v>
      </c>
    </row>
    <row r="11" spans="1:3" x14ac:dyDescent="0.35">
      <c r="A11" s="126" t="s">
        <v>249</v>
      </c>
      <c r="B11" s="127">
        <v>94.1</v>
      </c>
      <c r="C11" s="127">
        <v>81.599999999999994</v>
      </c>
    </row>
    <row r="12" spans="1:3" x14ac:dyDescent="0.35">
      <c r="A12" s="126" t="s">
        <v>250</v>
      </c>
      <c r="B12" s="127">
        <v>91.4</v>
      </c>
      <c r="C12" s="127">
        <v>98.4</v>
      </c>
    </row>
    <row r="13" spans="1:3" x14ac:dyDescent="0.35">
      <c r="A13" s="126" t="s">
        <v>251</v>
      </c>
      <c r="B13" s="127">
        <v>90.9</v>
      </c>
      <c r="C13" s="127">
        <v>96.9</v>
      </c>
    </row>
    <row r="14" spans="1:3" x14ac:dyDescent="0.35">
      <c r="A14" s="126" t="s">
        <v>252</v>
      </c>
      <c r="B14" s="127">
        <v>95.3</v>
      </c>
      <c r="C14" s="127">
        <v>108.9</v>
      </c>
    </row>
    <row r="16" spans="1:3" x14ac:dyDescent="0.35">
      <c r="A16" s="128" t="s">
        <v>369</v>
      </c>
    </row>
    <row r="32" spans="1:1" x14ac:dyDescent="0.35">
      <c r="A32" s="108" t="s">
        <v>388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1C5F72-3E57-440E-B2CE-9518144E77BD}">
  <dimension ref="A1:N17"/>
  <sheetViews>
    <sheetView zoomScale="80" zoomScaleNormal="80" workbookViewId="0">
      <selection activeCell="A2" sqref="A2"/>
    </sheetView>
  </sheetViews>
  <sheetFormatPr defaultColWidth="8.7265625" defaultRowHeight="13" x14ac:dyDescent="0.3"/>
  <cols>
    <col min="1" max="1" width="30.7265625" style="4" customWidth="1"/>
    <col min="2" max="9" width="8.7265625" style="4"/>
    <col min="10" max="10" width="1.453125" style="4" customWidth="1"/>
    <col min="11" max="12" width="8.7265625" style="4"/>
    <col min="13" max="13" width="1.54296875" style="4" customWidth="1"/>
    <col min="14" max="16384" width="8.7265625" style="4"/>
  </cols>
  <sheetData>
    <row r="1" spans="1:14" ht="14.5" x14ac:dyDescent="0.35">
      <c r="A1" s="97" t="s">
        <v>327</v>
      </c>
      <c r="J1" s="15"/>
      <c r="K1" s="15"/>
      <c r="L1" s="15"/>
      <c r="M1" s="15"/>
      <c r="N1" s="15"/>
    </row>
    <row r="2" spans="1:14" ht="14.5" customHeight="1" x14ac:dyDescent="0.3">
      <c r="B2" s="238" t="s">
        <v>196</v>
      </c>
      <c r="C2" s="238"/>
      <c r="D2" s="238"/>
      <c r="E2" s="238"/>
      <c r="F2" s="238"/>
      <c r="G2" s="238"/>
      <c r="H2" s="238"/>
      <c r="I2" s="238"/>
      <c r="J2" s="215"/>
      <c r="K2" s="235" t="s">
        <v>202</v>
      </c>
      <c r="L2" s="235"/>
      <c r="M2" s="215"/>
      <c r="N2" s="237" t="s">
        <v>281</v>
      </c>
    </row>
    <row r="3" spans="1:14" x14ac:dyDescent="0.3">
      <c r="B3" s="238" t="s">
        <v>198</v>
      </c>
      <c r="C3" s="238"/>
      <c r="D3" s="238" t="s">
        <v>199</v>
      </c>
      <c r="E3" s="238"/>
      <c r="F3" s="238" t="s">
        <v>200</v>
      </c>
      <c r="G3" s="238"/>
      <c r="H3" s="238" t="s">
        <v>201</v>
      </c>
      <c r="I3" s="238"/>
      <c r="J3" s="215"/>
      <c r="K3" s="236"/>
      <c r="L3" s="236"/>
      <c r="M3" s="216"/>
      <c r="N3" s="237"/>
    </row>
    <row r="4" spans="1:14" x14ac:dyDescent="0.3">
      <c r="A4" s="217" t="s">
        <v>197</v>
      </c>
      <c r="B4" s="218" t="s">
        <v>153</v>
      </c>
      <c r="C4" s="218" t="s">
        <v>49</v>
      </c>
      <c r="D4" s="218" t="s">
        <v>153</v>
      </c>
      <c r="E4" s="218" t="s">
        <v>49</v>
      </c>
      <c r="F4" s="218" t="s">
        <v>153</v>
      </c>
      <c r="G4" s="218" t="s">
        <v>49</v>
      </c>
      <c r="H4" s="211" t="s">
        <v>153</v>
      </c>
      <c r="I4" s="218" t="s">
        <v>49</v>
      </c>
      <c r="J4" s="219"/>
      <c r="K4" s="211" t="s">
        <v>153</v>
      </c>
      <c r="L4" s="211" t="s">
        <v>49</v>
      </c>
      <c r="M4" s="211"/>
      <c r="N4" s="220" t="s">
        <v>49</v>
      </c>
    </row>
    <row r="5" spans="1:14" x14ac:dyDescent="0.3">
      <c r="A5" s="199" t="s">
        <v>273</v>
      </c>
      <c r="B5" s="212">
        <v>84490</v>
      </c>
      <c r="C5" s="212">
        <v>84229</v>
      </c>
      <c r="D5" s="212">
        <v>39742</v>
      </c>
      <c r="E5" s="212">
        <v>111383</v>
      </c>
      <c r="F5" s="212">
        <v>1647</v>
      </c>
      <c r="G5" s="212">
        <v>28514</v>
      </c>
      <c r="H5" s="212">
        <v>122</v>
      </c>
      <c r="I5" s="212">
        <v>10463</v>
      </c>
      <c r="J5" s="212"/>
      <c r="K5" s="212">
        <f t="shared" ref="K5:K13" si="0">SUM(B5,D5,F5,H5)</f>
        <v>126001</v>
      </c>
      <c r="L5" s="212">
        <f t="shared" ref="L5:L13" si="1">SUM(C5,E5,G5,I5)</f>
        <v>234589</v>
      </c>
      <c r="M5" s="212"/>
      <c r="N5" s="114">
        <f>L5/K5</f>
        <v>1.8618026841056816</v>
      </c>
    </row>
    <row r="6" spans="1:14" x14ac:dyDescent="0.3">
      <c r="A6" s="199" t="s">
        <v>274</v>
      </c>
      <c r="B6" s="212">
        <v>98684</v>
      </c>
      <c r="C6" s="212">
        <v>103925</v>
      </c>
      <c r="D6" s="212">
        <v>48751</v>
      </c>
      <c r="E6" s="212">
        <v>133754</v>
      </c>
      <c r="F6" s="212">
        <v>1636</v>
      </c>
      <c r="G6" s="212">
        <v>27227</v>
      </c>
      <c r="H6" s="212">
        <v>107</v>
      </c>
      <c r="I6" s="212">
        <v>11244</v>
      </c>
      <c r="J6" s="212"/>
      <c r="K6" s="212">
        <f t="shared" si="0"/>
        <v>149178</v>
      </c>
      <c r="L6" s="212">
        <f t="shared" si="1"/>
        <v>276150</v>
      </c>
      <c r="M6" s="212"/>
      <c r="N6" s="114">
        <f t="shared" ref="N6:N14" si="2">L6/K6</f>
        <v>1.851144270602904</v>
      </c>
    </row>
    <row r="7" spans="1:14" x14ac:dyDescent="0.3">
      <c r="A7" s="199" t="s">
        <v>275</v>
      </c>
      <c r="B7" s="212">
        <v>1867</v>
      </c>
      <c r="C7" s="212">
        <v>1878</v>
      </c>
      <c r="D7" s="212">
        <v>2527</v>
      </c>
      <c r="E7" s="212">
        <v>8696</v>
      </c>
      <c r="F7" s="212">
        <v>283</v>
      </c>
      <c r="G7" s="212">
        <v>4928</v>
      </c>
      <c r="H7" s="212">
        <v>24</v>
      </c>
      <c r="I7" s="212">
        <v>3958</v>
      </c>
      <c r="J7" s="212"/>
      <c r="K7" s="212">
        <f t="shared" si="0"/>
        <v>4701</v>
      </c>
      <c r="L7" s="212">
        <f t="shared" si="1"/>
        <v>19460</v>
      </c>
      <c r="M7" s="212"/>
      <c r="N7" s="114">
        <f>L7/K7</f>
        <v>4.1395447777068712</v>
      </c>
    </row>
    <row r="8" spans="1:14" x14ac:dyDescent="0.3">
      <c r="A8" s="199" t="s">
        <v>276</v>
      </c>
      <c r="B8" s="212">
        <v>26060</v>
      </c>
      <c r="C8" s="212">
        <v>26065</v>
      </c>
      <c r="D8" s="212">
        <v>20730</v>
      </c>
      <c r="E8" s="212">
        <v>56921</v>
      </c>
      <c r="F8" s="212">
        <v>553</v>
      </c>
      <c r="G8" s="212">
        <v>8727</v>
      </c>
      <c r="H8" s="212">
        <v>34</v>
      </c>
      <c r="I8" s="212">
        <v>3843</v>
      </c>
      <c r="J8" s="212"/>
      <c r="K8" s="212">
        <f t="shared" si="0"/>
        <v>47377</v>
      </c>
      <c r="L8" s="212">
        <f t="shared" si="1"/>
        <v>95556</v>
      </c>
      <c r="M8" s="212"/>
      <c r="N8" s="114">
        <f t="shared" si="2"/>
        <v>2.0169280452540264</v>
      </c>
    </row>
    <row r="9" spans="1:14" ht="26" x14ac:dyDescent="0.3">
      <c r="A9" s="199" t="s">
        <v>282</v>
      </c>
      <c r="B9" s="212">
        <v>28216</v>
      </c>
      <c r="C9" s="212">
        <v>28347</v>
      </c>
      <c r="D9" s="212">
        <v>18874</v>
      </c>
      <c r="E9" s="212">
        <v>50728</v>
      </c>
      <c r="F9" s="212">
        <v>336</v>
      </c>
      <c r="G9" s="212">
        <v>5223</v>
      </c>
      <c r="H9" s="212">
        <v>14</v>
      </c>
      <c r="I9" s="212">
        <v>1617</v>
      </c>
      <c r="J9" s="212"/>
      <c r="K9" s="212">
        <f t="shared" si="0"/>
        <v>47440</v>
      </c>
      <c r="L9" s="212">
        <f t="shared" si="1"/>
        <v>85915</v>
      </c>
      <c r="M9" s="212"/>
      <c r="N9" s="114">
        <f t="shared" si="2"/>
        <v>1.8110244519392917</v>
      </c>
    </row>
    <row r="10" spans="1:14" ht="26" x14ac:dyDescent="0.3">
      <c r="A10" s="199" t="s">
        <v>277</v>
      </c>
      <c r="B10" s="212">
        <v>6471</v>
      </c>
      <c r="C10" s="212">
        <v>5452</v>
      </c>
      <c r="D10" s="212">
        <v>4752</v>
      </c>
      <c r="E10" s="212">
        <v>16396</v>
      </c>
      <c r="F10" s="212">
        <v>761</v>
      </c>
      <c r="G10" s="212">
        <v>14622</v>
      </c>
      <c r="H10" s="212">
        <v>118</v>
      </c>
      <c r="I10" s="212">
        <v>11363</v>
      </c>
      <c r="J10" s="212"/>
      <c r="K10" s="212">
        <f t="shared" si="0"/>
        <v>12102</v>
      </c>
      <c r="L10" s="212">
        <f t="shared" si="1"/>
        <v>47833</v>
      </c>
      <c r="M10" s="212"/>
      <c r="N10" s="114">
        <f t="shared" si="2"/>
        <v>3.9524871921996363</v>
      </c>
    </row>
    <row r="11" spans="1:14" ht="26" x14ac:dyDescent="0.3">
      <c r="A11" s="199" t="s">
        <v>278</v>
      </c>
      <c r="B11" s="212">
        <v>1588</v>
      </c>
      <c r="C11" s="212">
        <v>1368</v>
      </c>
      <c r="D11" s="212">
        <v>948</v>
      </c>
      <c r="E11" s="212">
        <v>2890</v>
      </c>
      <c r="F11" s="212">
        <v>71</v>
      </c>
      <c r="G11" s="212">
        <v>1265</v>
      </c>
      <c r="H11" s="212">
        <v>3</v>
      </c>
      <c r="I11" s="212">
        <v>227</v>
      </c>
      <c r="J11" s="212"/>
      <c r="K11" s="212">
        <f t="shared" si="0"/>
        <v>2610</v>
      </c>
      <c r="L11" s="212">
        <f t="shared" si="1"/>
        <v>5750</v>
      </c>
      <c r="M11" s="212"/>
      <c r="N11" s="114">
        <f t="shared" si="2"/>
        <v>2.2030651340996168</v>
      </c>
    </row>
    <row r="12" spans="1:14" x14ac:dyDescent="0.3">
      <c r="A12" s="199" t="s">
        <v>279</v>
      </c>
      <c r="B12" s="212">
        <v>1786</v>
      </c>
      <c r="C12" s="212">
        <v>1694</v>
      </c>
      <c r="D12" s="212">
        <v>1392</v>
      </c>
      <c r="E12" s="212">
        <v>4270</v>
      </c>
      <c r="F12" s="212">
        <v>63</v>
      </c>
      <c r="G12" s="212">
        <v>1090</v>
      </c>
      <c r="H12" s="212">
        <v>7</v>
      </c>
      <c r="I12" s="212">
        <v>820</v>
      </c>
      <c r="J12" s="212"/>
      <c r="K12" s="212">
        <f t="shared" si="0"/>
        <v>3248</v>
      </c>
      <c r="L12" s="212">
        <f t="shared" si="1"/>
        <v>7874</v>
      </c>
      <c r="M12" s="212"/>
      <c r="N12" s="114">
        <f t="shared" si="2"/>
        <v>2.4242610837438425</v>
      </c>
    </row>
    <row r="13" spans="1:14" x14ac:dyDescent="0.3">
      <c r="A13" s="199" t="s">
        <v>280</v>
      </c>
      <c r="B13" s="212">
        <v>5033</v>
      </c>
      <c r="C13" s="212">
        <v>4815</v>
      </c>
      <c r="D13" s="212">
        <v>3062</v>
      </c>
      <c r="E13" s="212">
        <v>11860</v>
      </c>
      <c r="F13" s="212">
        <v>345</v>
      </c>
      <c r="G13" s="212">
        <v>6284</v>
      </c>
      <c r="H13" s="212">
        <v>23</v>
      </c>
      <c r="I13" s="212">
        <v>1877</v>
      </c>
      <c r="J13" s="212"/>
      <c r="K13" s="212">
        <f t="shared" si="0"/>
        <v>8463</v>
      </c>
      <c r="L13" s="212">
        <f t="shared" si="1"/>
        <v>24836</v>
      </c>
      <c r="M13" s="212"/>
      <c r="N13" s="114">
        <f t="shared" si="2"/>
        <v>2.9346567411083542</v>
      </c>
    </row>
    <row r="14" spans="1:14" x14ac:dyDescent="0.3">
      <c r="A14" s="50" t="s">
        <v>7</v>
      </c>
      <c r="B14" s="213">
        <f>SUM(B5:B13)</f>
        <v>254195</v>
      </c>
      <c r="C14" s="213">
        <f t="shared" ref="C14:K14" si="3">SUM(C5:C13)</f>
        <v>257773</v>
      </c>
      <c r="D14" s="213">
        <f t="shared" si="3"/>
        <v>140778</v>
      </c>
      <c r="E14" s="213">
        <f t="shared" si="3"/>
        <v>396898</v>
      </c>
      <c r="F14" s="213">
        <f t="shared" si="3"/>
        <v>5695</v>
      </c>
      <c r="G14" s="213">
        <f t="shared" si="3"/>
        <v>97880</v>
      </c>
      <c r="H14" s="213">
        <f t="shared" si="3"/>
        <v>452</v>
      </c>
      <c r="I14" s="213">
        <f t="shared" si="3"/>
        <v>45412</v>
      </c>
      <c r="J14" s="213"/>
      <c r="K14" s="213">
        <f t="shared" si="3"/>
        <v>401120</v>
      </c>
      <c r="L14" s="213">
        <f>SUM(C14,E14,G14,I14)</f>
        <v>797963</v>
      </c>
      <c r="M14" s="213"/>
      <c r="N14" s="214">
        <f t="shared" si="2"/>
        <v>1.9893373554048663</v>
      </c>
    </row>
    <row r="15" spans="1:14" x14ac:dyDescent="0.3">
      <c r="A15" s="150" t="s">
        <v>272</v>
      </c>
      <c r="B15" s="153"/>
      <c r="C15" s="153"/>
      <c r="D15" s="153"/>
      <c r="E15" s="153"/>
      <c r="F15" s="153"/>
      <c r="G15" s="153"/>
      <c r="H15" s="153"/>
      <c r="I15" s="153"/>
      <c r="J15" s="153"/>
      <c r="K15" s="153"/>
      <c r="L15" s="153"/>
      <c r="M15" s="153"/>
      <c r="N15" s="156"/>
    </row>
    <row r="16" spans="1:14" x14ac:dyDescent="0.3">
      <c r="B16" s="152"/>
      <c r="C16" s="153"/>
      <c r="D16" s="152"/>
      <c r="E16" s="153"/>
      <c r="F16" s="152"/>
      <c r="G16" s="153"/>
      <c r="H16" s="152"/>
      <c r="I16" s="153"/>
      <c r="J16" s="153"/>
      <c r="K16" s="152"/>
      <c r="L16" s="153"/>
      <c r="M16" s="153"/>
    </row>
    <row r="17" spans="6:13" x14ac:dyDescent="0.3">
      <c r="F17" s="154"/>
      <c r="L17" s="155"/>
      <c r="M17" s="155"/>
    </row>
  </sheetData>
  <mergeCells count="7">
    <mergeCell ref="K2:L3"/>
    <mergeCell ref="N2:N3"/>
    <mergeCell ref="B2:I2"/>
    <mergeCell ref="F3:G3"/>
    <mergeCell ref="H3:I3"/>
    <mergeCell ref="B3:C3"/>
    <mergeCell ref="D3:E3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72025-161D-44BD-847E-506DBCBC0398}">
  <dimension ref="A1:J26"/>
  <sheetViews>
    <sheetView zoomScale="70" zoomScaleNormal="70" workbookViewId="0"/>
  </sheetViews>
  <sheetFormatPr defaultColWidth="8.81640625" defaultRowHeight="14.5" x14ac:dyDescent="0.35"/>
  <cols>
    <col min="1" max="1" width="19.54296875" style="4" customWidth="1"/>
    <col min="2" max="2" width="14.453125" style="4" customWidth="1"/>
    <col min="3" max="6" width="8.81640625" style="4"/>
    <col min="7" max="7" width="14.54296875" customWidth="1"/>
    <col min="8" max="8" width="14.453125" customWidth="1"/>
    <col min="9" max="9" width="8.7265625"/>
    <col min="10" max="10" width="13.1796875" customWidth="1"/>
    <col min="11" max="16384" width="8.81640625" style="4"/>
  </cols>
  <sheetData>
    <row r="1" spans="1:10" x14ac:dyDescent="0.35">
      <c r="A1" s="15" t="s">
        <v>335</v>
      </c>
      <c r="B1" s="15"/>
      <c r="C1" s="15"/>
      <c r="D1" s="15"/>
    </row>
    <row r="2" spans="1:10" ht="32.15" customHeight="1" x14ac:dyDescent="0.3">
      <c r="A2" s="23"/>
      <c r="B2" s="109" t="s">
        <v>87</v>
      </c>
      <c r="C2" s="109" t="s">
        <v>88</v>
      </c>
      <c r="D2" s="109" t="s">
        <v>389</v>
      </c>
      <c r="G2" s="9"/>
      <c r="H2" s="9"/>
      <c r="I2" s="9"/>
      <c r="J2" s="9"/>
    </row>
    <row r="3" spans="1:10" x14ac:dyDescent="0.35">
      <c r="A3" s="4" t="s">
        <v>15</v>
      </c>
      <c r="B3" s="6">
        <v>22868</v>
      </c>
      <c r="C3" s="21">
        <v>6.97514107061156</v>
      </c>
      <c r="D3" s="20">
        <v>-0.7</v>
      </c>
      <c r="H3" s="42"/>
      <c r="I3" s="111"/>
      <c r="J3" s="161"/>
    </row>
    <row r="4" spans="1:10" x14ac:dyDescent="0.35">
      <c r="A4" s="4" t="s">
        <v>89</v>
      </c>
      <c r="B4" s="6">
        <v>1096</v>
      </c>
      <c r="C4" s="21">
        <v>0.3342992222052768</v>
      </c>
      <c r="D4" s="20">
        <v>-1.3</v>
      </c>
      <c r="H4" s="42"/>
      <c r="I4" s="111"/>
      <c r="J4" s="161"/>
    </row>
    <row r="5" spans="1:10" x14ac:dyDescent="0.35">
      <c r="A5" s="4" t="s">
        <v>16</v>
      </c>
      <c r="B5" s="6">
        <v>47804</v>
      </c>
      <c r="C5" s="21">
        <v>14.581058410858624</v>
      </c>
      <c r="D5" s="20">
        <v>-1.5</v>
      </c>
      <c r="H5" s="42"/>
      <c r="I5" s="111"/>
      <c r="J5" s="161"/>
    </row>
    <row r="6" spans="1:10" x14ac:dyDescent="0.35">
      <c r="A6" s="4" t="s">
        <v>17</v>
      </c>
      <c r="B6" s="6">
        <v>5598</v>
      </c>
      <c r="C6" s="21">
        <v>1.7074881805703828</v>
      </c>
      <c r="D6" s="20">
        <v>0.1</v>
      </c>
      <c r="H6" s="42"/>
      <c r="I6" s="111"/>
      <c r="J6" s="161"/>
    </row>
    <row r="7" spans="1:10" x14ac:dyDescent="0.35">
      <c r="A7" s="4" t="s">
        <v>90</v>
      </c>
      <c r="B7" s="6">
        <v>24435</v>
      </c>
      <c r="C7" s="21">
        <v>7.4531035534543237</v>
      </c>
      <c r="D7" s="20">
        <v>-2.1</v>
      </c>
      <c r="H7" s="42"/>
      <c r="I7" s="111"/>
      <c r="J7" s="161"/>
    </row>
    <row r="8" spans="1:10" x14ac:dyDescent="0.35">
      <c r="A8" s="4" t="s">
        <v>18</v>
      </c>
      <c r="B8" s="6">
        <v>6696</v>
      </c>
      <c r="C8" s="21">
        <v>2.0423974378526766</v>
      </c>
      <c r="D8" s="8">
        <v>-1</v>
      </c>
      <c r="H8" s="42"/>
      <c r="I8" s="111"/>
      <c r="J8" s="161"/>
    </row>
    <row r="9" spans="1:10" x14ac:dyDescent="0.35">
      <c r="A9" s="4" t="s">
        <v>19</v>
      </c>
      <c r="B9" s="6">
        <v>12146</v>
      </c>
      <c r="C9" s="21">
        <v>3.704743022723807</v>
      </c>
      <c r="D9" s="20">
        <v>-0.3</v>
      </c>
      <c r="H9" s="42"/>
      <c r="I9" s="111"/>
      <c r="J9" s="161"/>
    </row>
    <row r="10" spans="1:10" x14ac:dyDescent="0.35">
      <c r="A10" s="4" t="s">
        <v>20</v>
      </c>
      <c r="B10" s="6">
        <v>24323</v>
      </c>
      <c r="C10" s="21">
        <v>7.4189415891413759</v>
      </c>
      <c r="D10" s="20">
        <v>-1.1000000000000001</v>
      </c>
      <c r="H10" s="42"/>
      <c r="I10" s="111"/>
      <c r="J10" s="161"/>
    </row>
    <row r="11" spans="1:10" x14ac:dyDescent="0.35">
      <c r="A11" s="4" t="s">
        <v>21</v>
      </c>
      <c r="B11" s="6">
        <v>21927</v>
      </c>
      <c r="C11" s="21">
        <v>6.6881195668750948</v>
      </c>
      <c r="D11" s="20">
        <v>-0.5</v>
      </c>
      <c r="H11" s="42"/>
      <c r="I11" s="111"/>
      <c r="J11" s="161"/>
    </row>
    <row r="12" spans="1:10" x14ac:dyDescent="0.35">
      <c r="A12" s="4" t="s">
        <v>22</v>
      </c>
      <c r="B12" s="6">
        <v>4589</v>
      </c>
      <c r="C12" s="21">
        <v>1.3997254842153424</v>
      </c>
      <c r="D12" s="20">
        <v>-1.4</v>
      </c>
      <c r="H12" s="42"/>
      <c r="I12" s="111"/>
      <c r="J12" s="161"/>
    </row>
    <row r="13" spans="1:10" x14ac:dyDescent="0.35">
      <c r="A13" s="4" t="s">
        <v>23</v>
      </c>
      <c r="B13" s="6">
        <v>7471</v>
      </c>
      <c r="C13" s="21">
        <v>2.2787860301967364</v>
      </c>
      <c r="D13" s="20">
        <v>-5.0999999999999996</v>
      </c>
      <c r="H13" s="42"/>
      <c r="I13" s="111"/>
      <c r="J13" s="161"/>
    </row>
    <row r="14" spans="1:10" x14ac:dyDescent="0.35">
      <c r="A14" s="4" t="s">
        <v>92</v>
      </c>
      <c r="B14" s="6">
        <v>34555</v>
      </c>
      <c r="C14" s="21">
        <v>10.539881043159982</v>
      </c>
      <c r="D14" s="20">
        <v>-1.5</v>
      </c>
      <c r="H14" s="42"/>
      <c r="I14" s="111"/>
      <c r="J14" s="161"/>
    </row>
    <row r="15" spans="1:10" x14ac:dyDescent="0.35">
      <c r="A15" s="4" t="s">
        <v>25</v>
      </c>
      <c r="B15" s="6">
        <v>8548</v>
      </c>
      <c r="C15" s="21">
        <v>2.6072899191703525</v>
      </c>
      <c r="D15" s="20">
        <v>-0.5</v>
      </c>
      <c r="H15" s="42"/>
      <c r="I15" s="111"/>
      <c r="J15" s="161"/>
    </row>
    <row r="16" spans="1:10" x14ac:dyDescent="0.35">
      <c r="A16" s="4" t="s">
        <v>26</v>
      </c>
      <c r="B16" s="6">
        <v>1889</v>
      </c>
      <c r="C16" s="21">
        <v>0.57617813024248898</v>
      </c>
      <c r="D16" s="20">
        <v>0.7</v>
      </c>
      <c r="H16" s="42"/>
      <c r="I16" s="111"/>
      <c r="J16" s="161"/>
    </row>
    <row r="17" spans="1:10" x14ac:dyDescent="0.35">
      <c r="A17" s="4" t="s">
        <v>27</v>
      </c>
      <c r="B17" s="6">
        <v>34093</v>
      </c>
      <c r="C17" s="21">
        <v>10.398962940369071</v>
      </c>
      <c r="D17" s="20">
        <v>-0.5</v>
      </c>
      <c r="H17" s="42"/>
      <c r="I17" s="111"/>
      <c r="J17" s="161"/>
    </row>
    <row r="18" spans="1:10" x14ac:dyDescent="0.35">
      <c r="A18" s="4" t="s">
        <v>28</v>
      </c>
      <c r="B18" s="6">
        <v>20004</v>
      </c>
      <c r="C18" s="21">
        <v>6.1015708403233182</v>
      </c>
      <c r="D18" s="8">
        <v>-1</v>
      </c>
      <c r="H18" s="42"/>
      <c r="I18" s="111"/>
      <c r="J18" s="161"/>
    </row>
    <row r="19" spans="1:10" x14ac:dyDescent="0.35">
      <c r="A19" s="4" t="s">
        <v>29</v>
      </c>
      <c r="B19" s="6">
        <v>2816</v>
      </c>
      <c r="C19" s="21">
        <v>0.85892938843983524</v>
      </c>
      <c r="D19" s="20">
        <v>-0.7</v>
      </c>
      <c r="H19" s="42"/>
      <c r="I19" s="111"/>
      <c r="J19" s="161"/>
    </row>
    <row r="20" spans="1:10" x14ac:dyDescent="0.35">
      <c r="A20" s="4" t="s">
        <v>30</v>
      </c>
      <c r="B20" s="6">
        <v>11156</v>
      </c>
      <c r="C20" s="21">
        <v>3.4027756596004273</v>
      </c>
      <c r="D20" s="8">
        <v>-1</v>
      </c>
      <c r="H20" s="42"/>
      <c r="I20" s="111"/>
      <c r="J20" s="161"/>
    </row>
    <row r="21" spans="1:10" x14ac:dyDescent="0.35">
      <c r="A21" s="4" t="s">
        <v>31</v>
      </c>
      <c r="B21" s="6">
        <v>24450</v>
      </c>
      <c r="C21" s="21">
        <v>7.4576788165319501</v>
      </c>
      <c r="D21" s="20">
        <v>-1.8</v>
      </c>
      <c r="H21" s="42"/>
      <c r="I21" s="111"/>
      <c r="J21" s="161"/>
    </row>
    <row r="22" spans="1:10" x14ac:dyDescent="0.35">
      <c r="A22" s="4" t="s">
        <v>32</v>
      </c>
      <c r="B22" s="6">
        <v>11386</v>
      </c>
      <c r="C22" s="21">
        <v>3.4729296934573739</v>
      </c>
      <c r="D22" s="20">
        <v>-1.1000000000000001</v>
      </c>
      <c r="H22" s="42"/>
      <c r="I22" s="111"/>
      <c r="J22" s="161"/>
    </row>
    <row r="23" spans="1:10" x14ac:dyDescent="0.35">
      <c r="A23" s="23" t="s">
        <v>12</v>
      </c>
      <c r="B23" s="32">
        <v>327850</v>
      </c>
      <c r="C23" s="89">
        <v>100</v>
      </c>
      <c r="D23" s="110">
        <v>-1.2</v>
      </c>
      <c r="G23" s="93"/>
      <c r="H23" s="99"/>
      <c r="I23" s="112"/>
      <c r="J23" s="162"/>
    </row>
    <row r="24" spans="1:10" x14ac:dyDescent="0.35">
      <c r="A24" s="4" t="s">
        <v>122</v>
      </c>
      <c r="C24" s="20"/>
    </row>
    <row r="26" spans="1:10" x14ac:dyDescent="0.35">
      <c r="E26" s="6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1872D-E845-4CA2-AD53-68C3A753A0B1}">
  <dimension ref="A1:G32"/>
  <sheetViews>
    <sheetView zoomScale="70" zoomScaleNormal="70" workbookViewId="0"/>
  </sheetViews>
  <sheetFormatPr defaultColWidth="8.81640625" defaultRowHeight="13" x14ac:dyDescent="0.3"/>
  <cols>
    <col min="1" max="1" width="18.54296875" style="4" customWidth="1"/>
    <col min="2" max="5" width="11.81640625" style="4" customWidth="1"/>
    <col min="6" max="6" width="11.81640625" style="41" customWidth="1"/>
    <col min="7" max="16384" width="8.81640625" style="4"/>
  </cols>
  <sheetData>
    <row r="1" spans="1:7" x14ac:dyDescent="0.3">
      <c r="A1" s="15" t="s">
        <v>336</v>
      </c>
      <c r="B1" s="15"/>
      <c r="C1" s="15"/>
      <c r="D1" s="15"/>
      <c r="E1" s="15"/>
      <c r="F1" s="36"/>
    </row>
    <row r="2" spans="1:7" ht="26" x14ac:dyDescent="0.3">
      <c r="A2" s="17"/>
      <c r="B2" s="18" t="s">
        <v>94</v>
      </c>
      <c r="C2" s="18" t="s">
        <v>95</v>
      </c>
      <c r="D2" s="18" t="s">
        <v>5</v>
      </c>
      <c r="E2" s="18" t="s">
        <v>96</v>
      </c>
      <c r="F2" s="37" t="s">
        <v>7</v>
      </c>
    </row>
    <row r="3" spans="1:7" x14ac:dyDescent="0.3">
      <c r="A3" s="4" t="s">
        <v>15</v>
      </c>
      <c r="B3" s="8">
        <v>15.2</v>
      </c>
      <c r="C3" s="8">
        <v>31.6</v>
      </c>
      <c r="D3" s="8">
        <v>52.3</v>
      </c>
      <c r="E3" s="8">
        <v>1</v>
      </c>
      <c r="F3" s="38">
        <v>100.1</v>
      </c>
      <c r="G3" s="20"/>
    </row>
    <row r="4" spans="1:7" x14ac:dyDescent="0.3">
      <c r="A4" s="4" t="s">
        <v>89</v>
      </c>
      <c r="B4" s="8">
        <v>11</v>
      </c>
      <c r="C4" s="8">
        <v>38.5</v>
      </c>
      <c r="D4" s="8">
        <v>49.2</v>
      </c>
      <c r="E4" s="8">
        <v>1.3</v>
      </c>
      <c r="F4" s="38">
        <v>100</v>
      </c>
      <c r="G4" s="20"/>
    </row>
    <row r="5" spans="1:7" x14ac:dyDescent="0.3">
      <c r="A5" s="4" t="s">
        <v>16</v>
      </c>
      <c r="B5" s="8">
        <v>26.5</v>
      </c>
      <c r="C5" s="8">
        <v>25.9</v>
      </c>
      <c r="D5" s="8">
        <v>45.8</v>
      </c>
      <c r="E5" s="8">
        <v>1.7</v>
      </c>
      <c r="F5" s="38">
        <v>99.899999999999991</v>
      </c>
      <c r="G5" s="20"/>
    </row>
    <row r="6" spans="1:7" x14ac:dyDescent="0.3">
      <c r="A6" s="4" t="s">
        <v>90</v>
      </c>
      <c r="B6" s="8">
        <v>14.6</v>
      </c>
      <c r="C6" s="8">
        <v>35.9</v>
      </c>
      <c r="D6" s="8">
        <v>48.7</v>
      </c>
      <c r="E6" s="8">
        <v>0.8</v>
      </c>
      <c r="F6" s="38">
        <v>100</v>
      </c>
      <c r="G6" s="20"/>
    </row>
    <row r="7" spans="1:7" x14ac:dyDescent="0.3">
      <c r="A7" s="4" t="s">
        <v>18</v>
      </c>
      <c r="B7" s="8">
        <v>20.5</v>
      </c>
      <c r="C7" s="8">
        <v>32.1</v>
      </c>
      <c r="D7" s="8">
        <v>46.8</v>
      </c>
      <c r="E7" s="8">
        <v>0.6</v>
      </c>
      <c r="F7" s="38">
        <v>100</v>
      </c>
      <c r="G7" s="20"/>
    </row>
    <row r="8" spans="1:7" x14ac:dyDescent="0.3">
      <c r="A8" s="4" t="s">
        <v>19</v>
      </c>
      <c r="B8" s="8">
        <v>17.600000000000001</v>
      </c>
      <c r="C8" s="8">
        <v>28.1</v>
      </c>
      <c r="D8" s="8">
        <v>53.4</v>
      </c>
      <c r="E8" s="8">
        <v>0.8</v>
      </c>
      <c r="F8" s="38">
        <v>99.899999999999991</v>
      </c>
      <c r="G8" s="20"/>
    </row>
    <row r="9" spans="1:7" x14ac:dyDescent="0.3">
      <c r="A9" s="4" t="s">
        <v>17</v>
      </c>
      <c r="B9" s="8">
        <v>17</v>
      </c>
      <c r="C9" s="8">
        <v>36.1</v>
      </c>
      <c r="D9" s="8">
        <v>46.2</v>
      </c>
      <c r="E9" s="8">
        <v>0.7</v>
      </c>
      <c r="F9" s="38">
        <v>100.00000000000001</v>
      </c>
      <c r="G9" s="20"/>
    </row>
    <row r="10" spans="1:7" x14ac:dyDescent="0.3">
      <c r="A10" s="4" t="s">
        <v>91</v>
      </c>
      <c r="B10" s="8">
        <v>23.7</v>
      </c>
      <c r="C10" s="8">
        <v>32.1</v>
      </c>
      <c r="D10" s="8">
        <v>43.5</v>
      </c>
      <c r="E10" s="8">
        <v>0.7</v>
      </c>
      <c r="F10" s="38">
        <v>100</v>
      </c>
      <c r="G10" s="20"/>
    </row>
    <row r="11" spans="1:7" x14ac:dyDescent="0.3">
      <c r="A11" s="4" t="s">
        <v>21</v>
      </c>
      <c r="B11" s="8">
        <v>27.4</v>
      </c>
      <c r="C11" s="8">
        <v>31.2</v>
      </c>
      <c r="D11" s="8">
        <v>40.299999999999997</v>
      </c>
      <c r="E11" s="8">
        <v>1.2</v>
      </c>
      <c r="F11" s="38">
        <v>100.1</v>
      </c>
      <c r="G11" s="20"/>
    </row>
    <row r="12" spans="1:7" x14ac:dyDescent="0.3">
      <c r="A12" s="4" t="s">
        <v>22</v>
      </c>
      <c r="B12" s="8">
        <v>28.7</v>
      </c>
      <c r="C12" s="8">
        <v>30</v>
      </c>
      <c r="D12" s="8">
        <v>40.299999999999997</v>
      </c>
      <c r="E12" s="8">
        <v>1</v>
      </c>
      <c r="F12" s="38">
        <v>100</v>
      </c>
      <c r="G12" s="20"/>
    </row>
    <row r="13" spans="1:7" x14ac:dyDescent="0.3">
      <c r="A13" s="4" t="s">
        <v>23</v>
      </c>
      <c r="B13" s="8">
        <v>26.2</v>
      </c>
      <c r="C13" s="8">
        <v>27.7</v>
      </c>
      <c r="D13" s="8">
        <v>44.9</v>
      </c>
      <c r="E13" s="8">
        <v>1.3</v>
      </c>
      <c r="F13" s="38">
        <v>100.1</v>
      </c>
      <c r="G13" s="20"/>
    </row>
    <row r="14" spans="1:7" x14ac:dyDescent="0.3">
      <c r="A14" s="4" t="s">
        <v>92</v>
      </c>
      <c r="B14" s="8">
        <v>52.1</v>
      </c>
      <c r="C14" s="8">
        <v>13.6</v>
      </c>
      <c r="D14" s="8">
        <v>33.1</v>
      </c>
      <c r="E14" s="8">
        <v>1.2</v>
      </c>
      <c r="F14" s="38">
        <v>100.00000000000001</v>
      </c>
      <c r="G14" s="20"/>
    </row>
    <row r="15" spans="1:7" x14ac:dyDescent="0.3">
      <c r="A15" s="4" t="s">
        <v>25</v>
      </c>
      <c r="B15" s="8">
        <v>29.2</v>
      </c>
      <c r="C15" s="8">
        <v>23.7</v>
      </c>
      <c r="D15" s="8">
        <v>46.4</v>
      </c>
      <c r="E15" s="8">
        <v>0.7</v>
      </c>
      <c r="F15" s="38">
        <v>100</v>
      </c>
      <c r="G15" s="20"/>
    </row>
    <row r="16" spans="1:7" x14ac:dyDescent="0.3">
      <c r="A16" s="4" t="s">
        <v>26</v>
      </c>
      <c r="B16" s="8">
        <v>24.7</v>
      </c>
      <c r="C16" s="8">
        <v>16.600000000000001</v>
      </c>
      <c r="D16" s="8">
        <v>57.5</v>
      </c>
      <c r="E16" s="8">
        <v>1.3</v>
      </c>
      <c r="F16" s="38">
        <v>100.1</v>
      </c>
      <c r="G16" s="20"/>
    </row>
    <row r="17" spans="1:7" x14ac:dyDescent="0.3">
      <c r="A17" s="4" t="s">
        <v>27</v>
      </c>
      <c r="B17" s="8">
        <v>33.6</v>
      </c>
      <c r="C17" s="8">
        <v>19.399999999999999</v>
      </c>
      <c r="D17" s="8">
        <v>46.3</v>
      </c>
      <c r="E17" s="8">
        <v>0.7</v>
      </c>
      <c r="F17" s="38">
        <v>100</v>
      </c>
      <c r="G17" s="20"/>
    </row>
    <row r="18" spans="1:7" x14ac:dyDescent="0.3">
      <c r="A18" s="4" t="s">
        <v>28</v>
      </c>
      <c r="B18" s="8">
        <v>28.2</v>
      </c>
      <c r="C18" s="8">
        <v>14.4</v>
      </c>
      <c r="D18" s="8">
        <v>56.6</v>
      </c>
      <c r="E18" s="8">
        <v>0.8</v>
      </c>
      <c r="F18" s="38">
        <v>100</v>
      </c>
      <c r="G18" s="20"/>
    </row>
    <row r="19" spans="1:7" x14ac:dyDescent="0.3">
      <c r="A19" s="4" t="s">
        <v>29</v>
      </c>
      <c r="B19" s="8">
        <v>24</v>
      </c>
      <c r="C19" s="8">
        <v>15.2</v>
      </c>
      <c r="D19" s="8">
        <v>58.7</v>
      </c>
      <c r="E19" s="8">
        <v>2.1</v>
      </c>
      <c r="F19" s="38">
        <v>100</v>
      </c>
      <c r="G19" s="20"/>
    </row>
    <row r="20" spans="1:7" x14ac:dyDescent="0.3">
      <c r="A20" s="4" t="s">
        <v>30</v>
      </c>
      <c r="B20" s="8">
        <v>20.8</v>
      </c>
      <c r="C20" s="8">
        <v>12.6</v>
      </c>
      <c r="D20" s="8">
        <v>65.7</v>
      </c>
      <c r="E20" s="8">
        <v>0.9</v>
      </c>
      <c r="F20" s="38">
        <v>100</v>
      </c>
      <c r="G20" s="20"/>
    </row>
    <row r="21" spans="1:7" x14ac:dyDescent="0.3">
      <c r="A21" s="4" t="s">
        <v>31</v>
      </c>
      <c r="B21" s="8">
        <v>26.7</v>
      </c>
      <c r="C21" s="8">
        <v>14.3</v>
      </c>
      <c r="D21" s="8">
        <v>57</v>
      </c>
      <c r="E21" s="8">
        <v>2</v>
      </c>
      <c r="F21" s="38">
        <v>100</v>
      </c>
      <c r="G21" s="20"/>
    </row>
    <row r="22" spans="1:7" x14ac:dyDescent="0.3">
      <c r="A22" s="4" t="s">
        <v>32</v>
      </c>
      <c r="B22" s="8">
        <v>26.5</v>
      </c>
      <c r="C22" s="8">
        <v>23.2</v>
      </c>
      <c r="D22" s="8">
        <v>48.1</v>
      </c>
      <c r="E22" s="8">
        <v>2.2000000000000002</v>
      </c>
      <c r="F22" s="38">
        <v>100.00000000000001</v>
      </c>
      <c r="G22" s="20"/>
    </row>
    <row r="23" spans="1:7" x14ac:dyDescent="0.3">
      <c r="B23" s="8"/>
      <c r="C23" s="8"/>
      <c r="D23" s="8"/>
      <c r="E23" s="8"/>
      <c r="F23" s="38"/>
      <c r="G23" s="20"/>
    </row>
    <row r="24" spans="1:7" x14ac:dyDescent="0.3">
      <c r="A24" s="4" t="s">
        <v>390</v>
      </c>
      <c r="B24" s="8">
        <v>21.8</v>
      </c>
      <c r="C24" s="8">
        <v>29.1</v>
      </c>
      <c r="D24" s="8">
        <v>47.7</v>
      </c>
      <c r="E24" s="8">
        <v>1.4</v>
      </c>
      <c r="F24" s="38">
        <v>100.00000000000001</v>
      </c>
      <c r="G24" s="20"/>
    </row>
    <row r="25" spans="1:7" x14ac:dyDescent="0.3">
      <c r="A25" s="4" t="s">
        <v>391</v>
      </c>
      <c r="B25" s="8">
        <v>20.9</v>
      </c>
      <c r="C25" s="8">
        <v>32</v>
      </c>
      <c r="D25" s="8">
        <v>46.4</v>
      </c>
      <c r="E25" s="8">
        <v>0.7</v>
      </c>
      <c r="F25" s="38">
        <v>100</v>
      </c>
      <c r="G25" s="20"/>
    </row>
    <row r="26" spans="1:7" x14ac:dyDescent="0.3">
      <c r="A26" s="4" t="s">
        <v>14</v>
      </c>
      <c r="B26" s="8">
        <v>39.799999999999997</v>
      </c>
      <c r="C26" s="8">
        <v>21.9</v>
      </c>
      <c r="D26" s="8">
        <v>37.1</v>
      </c>
      <c r="E26" s="8">
        <v>1.2</v>
      </c>
      <c r="F26" s="38">
        <v>100</v>
      </c>
      <c r="G26" s="20"/>
    </row>
    <row r="27" spans="1:7" x14ac:dyDescent="0.3">
      <c r="A27" s="4" t="s">
        <v>97</v>
      </c>
      <c r="B27" s="8">
        <v>28.5</v>
      </c>
      <c r="C27" s="8">
        <v>17.3</v>
      </c>
      <c r="D27" s="8">
        <v>53</v>
      </c>
      <c r="E27" s="8">
        <v>1.2</v>
      </c>
      <c r="F27" s="38">
        <v>100</v>
      </c>
      <c r="G27" s="20"/>
    </row>
    <row r="28" spans="1:7" x14ac:dyDescent="0.3">
      <c r="A28" s="20"/>
      <c r="B28" s="8"/>
      <c r="C28" s="8"/>
      <c r="D28" s="8"/>
      <c r="E28" s="8"/>
      <c r="F28" s="38"/>
      <c r="G28" s="20"/>
    </row>
    <row r="29" spans="1:7" x14ac:dyDescent="0.3">
      <c r="A29" s="23" t="s">
        <v>12</v>
      </c>
      <c r="B29" s="39">
        <v>27.8</v>
      </c>
      <c r="C29" s="39">
        <v>24</v>
      </c>
      <c r="D29" s="39">
        <v>47.1</v>
      </c>
      <c r="E29" s="39">
        <v>1.1000000000000001</v>
      </c>
      <c r="F29" s="40">
        <v>100</v>
      </c>
      <c r="G29" s="20"/>
    </row>
    <row r="30" spans="1:7" x14ac:dyDescent="0.3">
      <c r="A30" s="4" t="s">
        <v>93</v>
      </c>
    </row>
    <row r="32" spans="1:7" x14ac:dyDescent="0.3">
      <c r="E32" s="6"/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12E57-ACC9-4F74-9E66-20C6670F2772}">
  <dimension ref="A1:F33"/>
  <sheetViews>
    <sheetView zoomScale="70" zoomScaleNormal="70" workbookViewId="0">
      <selection activeCell="A2" sqref="A2"/>
    </sheetView>
  </sheetViews>
  <sheetFormatPr defaultColWidth="8.81640625" defaultRowHeight="13" x14ac:dyDescent="0.3"/>
  <cols>
    <col min="1" max="1" width="21" style="4" customWidth="1"/>
    <col min="2" max="6" width="9.81640625" style="4" customWidth="1"/>
    <col min="7" max="16384" width="8.81640625" style="4"/>
  </cols>
  <sheetData>
    <row r="1" spans="1:6" ht="14.5" x14ac:dyDescent="0.3">
      <c r="A1" s="15" t="s">
        <v>392</v>
      </c>
      <c r="B1" s="15"/>
      <c r="C1" s="15"/>
      <c r="D1" s="15"/>
      <c r="E1" s="15"/>
      <c r="F1" s="15"/>
    </row>
    <row r="2" spans="1:6" ht="26" x14ac:dyDescent="0.3">
      <c r="A2" s="17"/>
      <c r="B2" s="11" t="s">
        <v>94</v>
      </c>
      <c r="C2" s="11" t="s">
        <v>95</v>
      </c>
      <c r="D2" s="11" t="s">
        <v>5</v>
      </c>
      <c r="E2" s="11" t="s">
        <v>96</v>
      </c>
      <c r="F2" s="11" t="s">
        <v>7</v>
      </c>
    </row>
    <row r="3" spans="1:6" x14ac:dyDescent="0.3">
      <c r="A3" s="4" t="s">
        <v>15</v>
      </c>
      <c r="B3" s="6">
        <v>-86</v>
      </c>
      <c r="C3" s="6">
        <v>-579</v>
      </c>
      <c r="D3" s="6">
        <v>-478</v>
      </c>
      <c r="E3" s="6">
        <v>-21</v>
      </c>
      <c r="F3" s="28">
        <v>-1164</v>
      </c>
    </row>
    <row r="4" spans="1:6" x14ac:dyDescent="0.3">
      <c r="A4" s="4" t="s">
        <v>89</v>
      </c>
      <c r="B4" s="6">
        <v>-5</v>
      </c>
      <c r="C4" s="6">
        <v>-8</v>
      </c>
      <c r="D4" s="6">
        <v>-14</v>
      </c>
      <c r="E4" s="6">
        <v>1</v>
      </c>
      <c r="F4" s="28">
        <v>-26</v>
      </c>
    </row>
    <row r="5" spans="1:6" x14ac:dyDescent="0.3">
      <c r="A5" s="4" t="s">
        <v>16</v>
      </c>
      <c r="B5" s="6">
        <v>-358</v>
      </c>
      <c r="C5" s="6">
        <v>-759</v>
      </c>
      <c r="D5" s="6">
        <v>-1024</v>
      </c>
      <c r="E5" s="6">
        <v>-55</v>
      </c>
      <c r="F5" s="28">
        <v>-2196</v>
      </c>
    </row>
    <row r="6" spans="1:6" x14ac:dyDescent="0.3">
      <c r="A6" s="4" t="s">
        <v>17</v>
      </c>
      <c r="B6" s="6">
        <v>-9</v>
      </c>
      <c r="C6" s="6">
        <v>-73</v>
      </c>
      <c r="D6" s="6">
        <v>-129</v>
      </c>
      <c r="E6" s="6">
        <v>1</v>
      </c>
      <c r="F6" s="28">
        <v>-210</v>
      </c>
    </row>
    <row r="7" spans="1:6" x14ac:dyDescent="0.3">
      <c r="A7" s="4" t="s">
        <v>90</v>
      </c>
      <c r="B7" s="6">
        <v>-99</v>
      </c>
      <c r="C7" s="6">
        <v>-973</v>
      </c>
      <c r="D7" s="6">
        <v>-658</v>
      </c>
      <c r="E7" s="6">
        <v>-21</v>
      </c>
      <c r="F7" s="28">
        <v>-1751</v>
      </c>
    </row>
    <row r="8" spans="1:6" x14ac:dyDescent="0.3">
      <c r="A8" s="4" t="s">
        <v>18</v>
      </c>
      <c r="B8" s="6">
        <v>-54</v>
      </c>
      <c r="C8" s="6">
        <v>-82</v>
      </c>
      <c r="D8" s="6">
        <v>-163</v>
      </c>
      <c r="E8" s="6">
        <v>-1</v>
      </c>
      <c r="F8" s="28">
        <v>-300</v>
      </c>
    </row>
    <row r="9" spans="1:6" x14ac:dyDescent="0.3">
      <c r="A9" s="4" t="s">
        <v>19</v>
      </c>
      <c r="B9" s="6">
        <v>-29</v>
      </c>
      <c r="C9" s="6">
        <v>-185</v>
      </c>
      <c r="D9" s="6">
        <v>-270</v>
      </c>
      <c r="E9" s="6">
        <v>-16</v>
      </c>
      <c r="F9" s="28">
        <v>-500</v>
      </c>
    </row>
    <row r="10" spans="1:6" x14ac:dyDescent="0.3">
      <c r="A10" s="4" t="s">
        <v>20</v>
      </c>
      <c r="B10" s="6">
        <v>-62</v>
      </c>
      <c r="C10" s="6">
        <v>-489</v>
      </c>
      <c r="D10" s="6">
        <v>-575</v>
      </c>
      <c r="E10" s="6">
        <v>-30</v>
      </c>
      <c r="F10" s="28">
        <v>-1156</v>
      </c>
    </row>
    <row r="11" spans="1:6" x14ac:dyDescent="0.3">
      <c r="A11" s="4" t="s">
        <v>21</v>
      </c>
      <c r="B11" s="6">
        <v>-137</v>
      </c>
      <c r="C11" s="6">
        <v>-348</v>
      </c>
      <c r="D11" s="6">
        <v>-439</v>
      </c>
      <c r="E11" s="6">
        <v>-27</v>
      </c>
      <c r="F11" s="28">
        <v>-951</v>
      </c>
    </row>
    <row r="12" spans="1:6" x14ac:dyDescent="0.3">
      <c r="A12" s="4" t="s">
        <v>22</v>
      </c>
      <c r="B12" s="6">
        <v>-10</v>
      </c>
      <c r="C12" s="6">
        <v>-67</v>
      </c>
      <c r="D12" s="6">
        <v>-149</v>
      </c>
      <c r="E12" s="6">
        <v>-13</v>
      </c>
      <c r="F12" s="28">
        <v>-239</v>
      </c>
    </row>
    <row r="13" spans="1:6" x14ac:dyDescent="0.3">
      <c r="A13" s="4" t="s">
        <v>23</v>
      </c>
      <c r="B13" s="6">
        <v>-70</v>
      </c>
      <c r="C13" s="6">
        <v>-697</v>
      </c>
      <c r="D13" s="6">
        <v>-301</v>
      </c>
      <c r="E13" s="6">
        <v>-27</v>
      </c>
      <c r="F13" s="28">
        <v>-1095</v>
      </c>
    </row>
    <row r="14" spans="1:6" x14ac:dyDescent="0.3">
      <c r="A14" s="4" t="s">
        <v>92</v>
      </c>
      <c r="B14" s="6">
        <v>-414</v>
      </c>
      <c r="C14" s="6">
        <v>-918</v>
      </c>
      <c r="D14" s="6">
        <v>-1097</v>
      </c>
      <c r="E14" s="6">
        <v>-155</v>
      </c>
      <c r="F14" s="28">
        <v>-2584</v>
      </c>
    </row>
    <row r="15" spans="1:6" x14ac:dyDescent="0.3">
      <c r="A15" s="4" t="s">
        <v>25</v>
      </c>
      <c r="B15" s="6">
        <v>-31</v>
      </c>
      <c r="C15" s="6">
        <v>-166</v>
      </c>
      <c r="D15" s="6">
        <v>-135</v>
      </c>
      <c r="E15" s="6">
        <v>-13</v>
      </c>
      <c r="F15" s="28">
        <v>-345</v>
      </c>
    </row>
    <row r="16" spans="1:6" x14ac:dyDescent="0.3">
      <c r="A16" s="4" t="s">
        <v>26</v>
      </c>
      <c r="B16" s="6">
        <v>-15</v>
      </c>
      <c r="C16" s="6">
        <v>-14</v>
      </c>
      <c r="D16" s="6">
        <v>-37</v>
      </c>
      <c r="E16" s="6">
        <v>-3</v>
      </c>
      <c r="F16" s="28">
        <v>-69</v>
      </c>
    </row>
    <row r="17" spans="1:6" x14ac:dyDescent="0.3">
      <c r="A17" s="4" t="s">
        <v>27</v>
      </c>
      <c r="B17" s="6">
        <v>-436</v>
      </c>
      <c r="C17" s="6">
        <v>-499</v>
      </c>
      <c r="D17" s="6">
        <v>-835</v>
      </c>
      <c r="E17" s="6">
        <v>-63</v>
      </c>
      <c r="F17" s="28">
        <v>-1833</v>
      </c>
    </row>
    <row r="18" spans="1:6" x14ac:dyDescent="0.3">
      <c r="A18" s="4" t="s">
        <v>28</v>
      </c>
      <c r="B18" s="6">
        <v>-29</v>
      </c>
      <c r="C18" s="6">
        <v>-269</v>
      </c>
      <c r="D18" s="6">
        <v>-653</v>
      </c>
      <c r="E18" s="6">
        <v>-83</v>
      </c>
      <c r="F18" s="28">
        <v>-1034</v>
      </c>
    </row>
    <row r="19" spans="1:6" x14ac:dyDescent="0.3">
      <c r="A19" s="4" t="s">
        <v>29</v>
      </c>
      <c r="B19" s="6">
        <v>-4</v>
      </c>
      <c r="C19" s="6">
        <v>-29</v>
      </c>
      <c r="D19" s="6">
        <v>-63</v>
      </c>
      <c r="E19" s="6">
        <v>-18</v>
      </c>
      <c r="F19" s="28">
        <v>-114</v>
      </c>
    </row>
    <row r="20" spans="1:6" x14ac:dyDescent="0.3">
      <c r="A20" s="4" t="s">
        <v>30</v>
      </c>
      <c r="B20" s="6">
        <v>-2</v>
      </c>
      <c r="C20" s="6">
        <v>-59</v>
      </c>
      <c r="D20" s="6">
        <v>-371</v>
      </c>
      <c r="E20" s="6">
        <v>-17</v>
      </c>
      <c r="F20" s="28">
        <v>-449</v>
      </c>
    </row>
    <row r="21" spans="1:6" x14ac:dyDescent="0.3">
      <c r="A21" s="4" t="s">
        <v>31</v>
      </c>
      <c r="B21" s="6">
        <v>-99</v>
      </c>
      <c r="C21" s="6">
        <v>-139</v>
      </c>
      <c r="D21" s="6">
        <v>-1293</v>
      </c>
      <c r="E21" s="6">
        <v>-1</v>
      </c>
      <c r="F21" s="28">
        <v>-1532</v>
      </c>
    </row>
    <row r="22" spans="1:6" x14ac:dyDescent="0.3">
      <c r="A22" s="4" t="s">
        <v>32</v>
      </c>
      <c r="B22" s="6">
        <v>-72</v>
      </c>
      <c r="C22" s="6">
        <v>-347</v>
      </c>
      <c r="D22" s="6">
        <v>-350</v>
      </c>
      <c r="E22" s="6">
        <v>-61</v>
      </c>
      <c r="F22" s="28">
        <v>-830</v>
      </c>
    </row>
    <row r="23" spans="1:6" x14ac:dyDescent="0.3">
      <c r="B23" s="6"/>
      <c r="C23" s="6"/>
      <c r="D23" s="6"/>
      <c r="E23" s="6"/>
      <c r="F23" s="28"/>
    </row>
    <row r="24" spans="1:6" x14ac:dyDescent="0.3">
      <c r="A24" s="4" t="s">
        <v>390</v>
      </c>
      <c r="B24" s="6">
        <v>-478</v>
      </c>
      <c r="C24" s="6">
        <v>-1531</v>
      </c>
      <c r="D24" s="6">
        <v>-1786</v>
      </c>
      <c r="E24" s="6">
        <v>-91</v>
      </c>
      <c r="F24" s="28">
        <v>-3886</v>
      </c>
    </row>
    <row r="25" spans="1:6" x14ac:dyDescent="0.3">
      <c r="A25" s="4" t="s">
        <v>391</v>
      </c>
      <c r="B25" s="6">
        <v>-224</v>
      </c>
      <c r="C25" s="6">
        <v>-1617</v>
      </c>
      <c r="D25" s="6">
        <v>-1525</v>
      </c>
      <c r="E25" s="6">
        <v>-51</v>
      </c>
      <c r="F25" s="28">
        <v>-3417</v>
      </c>
    </row>
    <row r="26" spans="1:6" x14ac:dyDescent="0.3">
      <c r="A26" s="4" t="s">
        <v>14</v>
      </c>
      <c r="B26" s="6">
        <v>-631</v>
      </c>
      <c r="C26" s="6">
        <v>-2030</v>
      </c>
      <c r="D26" s="6">
        <v>-1986</v>
      </c>
      <c r="E26" s="6">
        <v>-222</v>
      </c>
      <c r="F26" s="28">
        <v>-4869</v>
      </c>
    </row>
    <row r="27" spans="1:6" x14ac:dyDescent="0.3">
      <c r="A27" s="4" t="s">
        <v>97</v>
      </c>
      <c r="B27" s="6">
        <v>-688</v>
      </c>
      <c r="C27" s="6">
        <v>-1522</v>
      </c>
      <c r="D27" s="6">
        <v>-3737</v>
      </c>
      <c r="E27" s="6">
        <v>-259</v>
      </c>
      <c r="F27" s="28">
        <v>-6206</v>
      </c>
    </row>
    <row r="28" spans="1:6" x14ac:dyDescent="0.3">
      <c r="A28" s="20"/>
      <c r="B28" s="30"/>
      <c r="C28" s="30"/>
      <c r="D28" s="30"/>
      <c r="E28" s="30"/>
      <c r="F28" s="31"/>
    </row>
    <row r="29" spans="1:6" x14ac:dyDescent="0.3">
      <c r="A29" s="23" t="s">
        <v>12</v>
      </c>
      <c r="B29" s="32">
        <v>-2021</v>
      </c>
      <c r="C29" s="32">
        <v>-6700</v>
      </c>
      <c r="D29" s="32">
        <v>-9034</v>
      </c>
      <c r="E29" s="32">
        <v>-623</v>
      </c>
      <c r="F29" s="33">
        <v>-18378</v>
      </c>
    </row>
    <row r="30" spans="1:6" x14ac:dyDescent="0.3">
      <c r="A30" s="4" t="s">
        <v>123</v>
      </c>
      <c r="B30" s="34"/>
      <c r="C30" s="34"/>
      <c r="D30" s="34"/>
      <c r="E30" s="34"/>
      <c r="F30" s="35"/>
    </row>
    <row r="31" spans="1:6" x14ac:dyDescent="0.3">
      <c r="A31" s="4" t="s">
        <v>122</v>
      </c>
    </row>
    <row r="33" spans="5:5" x14ac:dyDescent="0.3">
      <c r="E33" s="6"/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6DAC8-9A07-4943-B1AC-E8D87563CD6D}">
  <dimension ref="A1:F33"/>
  <sheetViews>
    <sheetView zoomScale="70" zoomScaleNormal="70" workbookViewId="0"/>
  </sheetViews>
  <sheetFormatPr defaultColWidth="8.81640625" defaultRowHeight="13" x14ac:dyDescent="0.3"/>
  <cols>
    <col min="1" max="1" width="20.54296875" style="4" customWidth="1"/>
    <col min="2" max="6" width="9.81640625" style="4" customWidth="1"/>
    <col min="7" max="16384" width="8.81640625" style="4"/>
  </cols>
  <sheetData>
    <row r="1" spans="1:6" ht="14.5" x14ac:dyDescent="0.3">
      <c r="A1" s="15" t="s">
        <v>337</v>
      </c>
      <c r="B1" s="15"/>
      <c r="C1" s="15"/>
      <c r="D1" s="15"/>
      <c r="E1" s="15"/>
      <c r="F1" s="15"/>
    </row>
    <row r="2" spans="1:6" ht="26" x14ac:dyDescent="0.3">
      <c r="A2" s="17"/>
      <c r="B2" s="11" t="s">
        <v>94</v>
      </c>
      <c r="C2" s="11" t="s">
        <v>95</v>
      </c>
      <c r="D2" s="11" t="s">
        <v>5</v>
      </c>
      <c r="E2" s="11" t="s">
        <v>96</v>
      </c>
      <c r="F2" s="11" t="s">
        <v>7</v>
      </c>
    </row>
    <row r="3" spans="1:6" x14ac:dyDescent="0.3">
      <c r="A3" s="4" t="s">
        <v>15</v>
      </c>
      <c r="B3" s="14">
        <v>-2.5</v>
      </c>
      <c r="C3" s="14">
        <v>-8</v>
      </c>
      <c r="D3" s="14">
        <v>-4</v>
      </c>
      <c r="E3" s="14">
        <v>-9.4</v>
      </c>
      <c r="F3" s="19">
        <v>-5.0999999999999996</v>
      </c>
    </row>
    <row r="4" spans="1:6" x14ac:dyDescent="0.3">
      <c r="A4" s="4" t="s">
        <v>89</v>
      </c>
      <c r="B4" s="14">
        <v>-4.0999999999999996</v>
      </c>
      <c r="C4" s="14">
        <v>-1.9</v>
      </c>
      <c r="D4" s="14">
        <v>-2.6</v>
      </c>
      <c r="E4" s="14">
        <v>7.1</v>
      </c>
      <c r="F4" s="19">
        <v>-2.4</v>
      </c>
    </row>
    <row r="5" spans="1:6" x14ac:dyDescent="0.3">
      <c r="A5" s="4" t="s">
        <v>16</v>
      </c>
      <c r="B5" s="14">
        <v>-2.8</v>
      </c>
      <c r="C5" s="14">
        <v>-6.1</v>
      </c>
      <c r="D5" s="14">
        <v>-4.7</v>
      </c>
      <c r="E5" s="14">
        <v>-6.7</v>
      </c>
      <c r="F5" s="19">
        <v>-4.5999999999999996</v>
      </c>
    </row>
    <row r="6" spans="1:6" x14ac:dyDescent="0.3">
      <c r="A6" s="4" t="s">
        <v>17</v>
      </c>
      <c r="B6" s="14">
        <v>-1.1000000000000001</v>
      </c>
      <c r="C6" s="14">
        <v>-3.6</v>
      </c>
      <c r="D6" s="14">
        <v>-4.7</v>
      </c>
      <c r="E6" s="14">
        <v>2.2000000000000002</v>
      </c>
      <c r="F6" s="19">
        <v>-3.8</v>
      </c>
    </row>
    <row r="7" spans="1:6" x14ac:dyDescent="0.3">
      <c r="A7" s="4" t="s">
        <v>90</v>
      </c>
      <c r="B7" s="14">
        <v>-2</v>
      </c>
      <c r="C7" s="14">
        <v>-12.4</v>
      </c>
      <c r="D7" s="14">
        <v>-5.8</v>
      </c>
      <c r="E7" s="14">
        <v>-14.9</v>
      </c>
      <c r="F7" s="19">
        <v>-7.2</v>
      </c>
    </row>
    <row r="8" spans="1:6" x14ac:dyDescent="0.3">
      <c r="A8" s="4" t="s">
        <v>18</v>
      </c>
      <c r="B8" s="14">
        <v>-4.5999999999999996</v>
      </c>
      <c r="C8" s="14">
        <v>-4.4000000000000004</v>
      </c>
      <c r="D8" s="14">
        <v>-4.5999999999999996</v>
      </c>
      <c r="E8" s="14">
        <v>-1.9</v>
      </c>
      <c r="F8" s="19">
        <v>-4.5</v>
      </c>
    </row>
    <row r="9" spans="1:6" x14ac:dyDescent="0.3">
      <c r="A9" s="4" t="s">
        <v>19</v>
      </c>
      <c r="B9" s="14">
        <v>-1.4</v>
      </c>
      <c r="C9" s="14">
        <v>-4.2</v>
      </c>
      <c r="D9" s="14">
        <v>-4.8</v>
      </c>
      <c r="E9" s="14">
        <v>-18.600000000000001</v>
      </c>
      <c r="F9" s="19">
        <v>-4.0999999999999996</v>
      </c>
    </row>
    <row r="10" spans="1:6" x14ac:dyDescent="0.3">
      <c r="A10" s="4" t="s">
        <v>20</v>
      </c>
      <c r="B10" s="14">
        <v>-1.1000000000000001</v>
      </c>
      <c r="C10" s="14">
        <v>-6.3</v>
      </c>
      <c r="D10" s="14">
        <v>-5.4</v>
      </c>
      <c r="E10" s="14">
        <v>-18.600000000000001</v>
      </c>
      <c r="F10" s="19">
        <v>-4.8</v>
      </c>
    </row>
    <row r="11" spans="1:6" x14ac:dyDescent="0.3">
      <c r="A11" s="4" t="s">
        <v>21</v>
      </c>
      <c r="B11" s="14">
        <v>-2.2999999999999998</v>
      </c>
      <c r="C11" s="14">
        <v>-5.0999999999999996</v>
      </c>
      <c r="D11" s="14">
        <v>-5</v>
      </c>
      <c r="E11" s="14">
        <v>-10.5</v>
      </c>
      <c r="F11" s="19">
        <v>-4.3</v>
      </c>
    </row>
    <row r="12" spans="1:6" x14ac:dyDescent="0.3">
      <c r="A12" s="4" t="s">
        <v>22</v>
      </c>
      <c r="B12" s="14">
        <v>-0.8</v>
      </c>
      <c r="C12" s="14">
        <v>-4.9000000000000004</v>
      </c>
      <c r="D12" s="14">
        <v>-8.1</v>
      </c>
      <c r="E12" s="14">
        <v>-27.1</v>
      </c>
      <c r="F12" s="19">
        <v>-5.2</v>
      </c>
    </row>
    <row r="13" spans="1:6" x14ac:dyDescent="0.3">
      <c r="A13" s="4" t="s">
        <v>23</v>
      </c>
      <c r="B13" s="14">
        <v>-3.6</v>
      </c>
      <c r="C13" s="14">
        <v>-33.700000000000003</v>
      </c>
      <c r="D13" s="14">
        <v>-9</v>
      </c>
      <c r="E13" s="14">
        <v>-28.4</v>
      </c>
      <c r="F13" s="19">
        <v>-14.7</v>
      </c>
    </row>
    <row r="14" spans="1:6" x14ac:dyDescent="0.3">
      <c r="A14" s="4" t="s">
        <v>92</v>
      </c>
      <c r="B14" s="14">
        <v>-2.2999999999999998</v>
      </c>
      <c r="C14" s="14">
        <v>-19.5</v>
      </c>
      <c r="D14" s="14">
        <v>-9.6</v>
      </c>
      <c r="E14" s="14">
        <v>-36</v>
      </c>
      <c r="F14" s="19">
        <v>-7.5</v>
      </c>
    </row>
    <row r="15" spans="1:6" x14ac:dyDescent="0.3">
      <c r="A15" s="4" t="s">
        <v>25</v>
      </c>
      <c r="B15" s="14">
        <v>-1.2</v>
      </c>
      <c r="C15" s="14">
        <v>-8.1999999999999993</v>
      </c>
      <c r="D15" s="14">
        <v>-3.4</v>
      </c>
      <c r="E15" s="14">
        <v>-22</v>
      </c>
      <c r="F15" s="19">
        <v>-4</v>
      </c>
    </row>
    <row r="16" spans="1:6" x14ac:dyDescent="0.3">
      <c r="A16" s="4" t="s">
        <v>26</v>
      </c>
      <c r="B16" s="14">
        <v>-3.2</v>
      </c>
      <c r="C16" s="14">
        <v>-4.5</v>
      </c>
      <c r="D16" s="14">
        <v>-3.4</v>
      </c>
      <c r="E16" s="14">
        <v>-12.5</v>
      </c>
      <c r="F16" s="19">
        <v>-3.7</v>
      </c>
    </row>
    <row r="17" spans="1:6" x14ac:dyDescent="0.3">
      <c r="A17" s="4" t="s">
        <v>27</v>
      </c>
      <c r="B17" s="14">
        <v>-3.8</v>
      </c>
      <c r="C17" s="14">
        <v>-7.6</v>
      </c>
      <c r="D17" s="14">
        <v>-5.3</v>
      </c>
      <c r="E17" s="14">
        <v>-26.3</v>
      </c>
      <c r="F17" s="19">
        <v>-5.4</v>
      </c>
    </row>
    <row r="18" spans="1:6" x14ac:dyDescent="0.3">
      <c r="A18" s="4" t="s">
        <v>28</v>
      </c>
      <c r="B18" s="14">
        <v>-0.5</v>
      </c>
      <c r="C18" s="14">
        <v>-9.4</v>
      </c>
      <c r="D18" s="14">
        <v>-5.8</v>
      </c>
      <c r="E18" s="14">
        <v>-50</v>
      </c>
      <c r="F18" s="19">
        <v>-5.2</v>
      </c>
    </row>
    <row r="19" spans="1:6" x14ac:dyDescent="0.3">
      <c r="A19" s="4" t="s">
        <v>29</v>
      </c>
      <c r="B19" s="14">
        <v>-0.6</v>
      </c>
      <c r="C19" s="14">
        <v>-6.8</v>
      </c>
      <c r="D19" s="14">
        <v>-3.8</v>
      </c>
      <c r="E19" s="14">
        <v>-30.5</v>
      </c>
      <c r="F19" s="19">
        <v>-4</v>
      </c>
    </row>
    <row r="20" spans="1:6" x14ac:dyDescent="0.3">
      <c r="A20" s="4" t="s">
        <v>30</v>
      </c>
      <c r="B20" s="14">
        <v>-0.1</v>
      </c>
      <c r="C20" s="14">
        <v>-4.2</v>
      </c>
      <c r="D20" s="14">
        <v>-5.0999999999999996</v>
      </c>
      <c r="E20" s="14">
        <v>-16.3</v>
      </c>
      <c r="F20" s="19">
        <v>-4</v>
      </c>
    </row>
    <row r="21" spans="1:6" x14ac:dyDescent="0.3">
      <c r="A21" s="4" t="s">
        <v>31</v>
      </c>
      <c r="B21" s="14">
        <v>-1.5</v>
      </c>
      <c r="C21" s="14">
        <v>-4</v>
      </c>
      <c r="D21" s="14">
        <v>-9.3000000000000007</v>
      </c>
      <c r="E21" s="14">
        <v>-0.2</v>
      </c>
      <c r="F21" s="19">
        <v>-6.3</v>
      </c>
    </row>
    <row r="22" spans="1:6" x14ac:dyDescent="0.3">
      <c r="A22" s="4" t="s">
        <v>32</v>
      </c>
      <c r="B22" s="14">
        <v>-2.4</v>
      </c>
      <c r="C22" s="14">
        <v>-13.1</v>
      </c>
      <c r="D22" s="14">
        <v>-6.4</v>
      </c>
      <c r="E22" s="14">
        <v>-24.9</v>
      </c>
      <c r="F22" s="19">
        <v>-7.3</v>
      </c>
    </row>
    <row r="23" spans="1:6" x14ac:dyDescent="0.3">
      <c r="B23" s="14"/>
      <c r="C23" s="14"/>
      <c r="D23" s="14"/>
      <c r="E23" s="14"/>
      <c r="F23" s="19"/>
    </row>
    <row r="24" spans="1:6" x14ac:dyDescent="0.3">
      <c r="A24" s="4" t="s">
        <v>390</v>
      </c>
      <c r="B24" s="21">
        <v>-2.6</v>
      </c>
      <c r="C24" s="21">
        <v>-6.3</v>
      </c>
      <c r="D24" s="21">
        <v>-4.5</v>
      </c>
      <c r="E24" s="21">
        <v>-7.9</v>
      </c>
      <c r="F24" s="22">
        <v>-4.5999999999999996</v>
      </c>
    </row>
    <row r="25" spans="1:6" x14ac:dyDescent="0.3">
      <c r="A25" s="4" t="s">
        <v>391</v>
      </c>
      <c r="B25" s="21">
        <v>-1.8</v>
      </c>
      <c r="C25" s="21">
        <v>-8.3000000000000007</v>
      </c>
      <c r="D25" s="21">
        <v>-5.4</v>
      </c>
      <c r="E25" s="21">
        <v>-12.7</v>
      </c>
      <c r="F25" s="22">
        <v>-5.6</v>
      </c>
    </row>
    <row r="26" spans="1:6" x14ac:dyDescent="0.3">
      <c r="A26" s="4" t="s">
        <v>14</v>
      </c>
      <c r="B26" s="21">
        <v>-2.2999999999999998</v>
      </c>
      <c r="C26" s="21">
        <v>-13.5</v>
      </c>
      <c r="D26" s="21">
        <v>-7.8</v>
      </c>
      <c r="E26" s="21">
        <v>-26.7</v>
      </c>
      <c r="F26" s="22">
        <v>-7.1</v>
      </c>
    </row>
    <row r="27" spans="1:6" x14ac:dyDescent="0.3">
      <c r="A27" s="4" t="s">
        <v>97</v>
      </c>
      <c r="B27" s="21">
        <v>-2.1</v>
      </c>
      <c r="C27" s="21">
        <v>-7.7</v>
      </c>
      <c r="D27" s="21">
        <v>-6.2</v>
      </c>
      <c r="E27" s="21">
        <v>-18.7</v>
      </c>
      <c r="F27" s="22">
        <v>-5.4</v>
      </c>
    </row>
    <row r="28" spans="1:6" x14ac:dyDescent="0.3">
      <c r="A28" s="20"/>
      <c r="B28" s="21"/>
      <c r="C28" s="21"/>
      <c r="D28" s="21"/>
      <c r="E28" s="21"/>
      <c r="F28" s="22"/>
    </row>
    <row r="29" spans="1:6" x14ac:dyDescent="0.3">
      <c r="A29" s="23" t="s">
        <v>12</v>
      </c>
      <c r="B29" s="24">
        <v>-2.2000000000000002</v>
      </c>
      <c r="C29" s="24">
        <v>-8.5</v>
      </c>
      <c r="D29" s="24">
        <v>-5.9</v>
      </c>
      <c r="E29" s="24">
        <v>-16.600000000000001</v>
      </c>
      <c r="F29" s="25">
        <v>-5.6</v>
      </c>
    </row>
    <row r="30" spans="1:6" x14ac:dyDescent="0.3">
      <c r="A30" s="4" t="s">
        <v>124</v>
      </c>
      <c r="B30" s="26"/>
      <c r="C30" s="26"/>
      <c r="D30" s="26"/>
      <c r="E30" s="26"/>
      <c r="F30" s="27"/>
    </row>
    <row r="31" spans="1:6" x14ac:dyDescent="0.3">
      <c r="A31" s="4" t="s">
        <v>122</v>
      </c>
    </row>
    <row r="33" spans="5:5" x14ac:dyDescent="0.3">
      <c r="E33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6CFBB-3BDB-4D68-B8B6-616AF150D989}">
  <dimension ref="A1:F27"/>
  <sheetViews>
    <sheetView zoomScale="80" zoomScaleNormal="80" workbookViewId="0"/>
  </sheetViews>
  <sheetFormatPr defaultColWidth="8.81640625" defaultRowHeight="13" x14ac:dyDescent="0.3"/>
  <cols>
    <col min="1" max="1" width="22.26953125" style="4" customWidth="1"/>
    <col min="2" max="2" width="10.81640625" style="4" customWidth="1"/>
    <col min="3" max="3" width="12.81640625" style="4" customWidth="1"/>
    <col min="4" max="4" width="10" style="4" customWidth="1"/>
    <col min="5" max="5" width="10.54296875" style="4" customWidth="1"/>
    <col min="6" max="6" width="11.453125" style="4" customWidth="1"/>
    <col min="7" max="16384" width="8.81640625" style="4"/>
  </cols>
  <sheetData>
    <row r="1" spans="1:6" x14ac:dyDescent="0.3">
      <c r="A1" s="15" t="s">
        <v>375</v>
      </c>
    </row>
    <row r="2" spans="1:6" ht="45.65" customHeight="1" x14ac:dyDescent="0.3">
      <c r="A2" s="3"/>
      <c r="B2" s="11" t="s">
        <v>0</v>
      </c>
      <c r="C2" s="11" t="s">
        <v>1</v>
      </c>
      <c r="D2" s="11" t="s">
        <v>2</v>
      </c>
      <c r="E2" s="11" t="s">
        <v>115</v>
      </c>
      <c r="F2" s="11" t="s">
        <v>116</v>
      </c>
    </row>
    <row r="3" spans="1:6" x14ac:dyDescent="0.3">
      <c r="B3" s="240" t="s">
        <v>165</v>
      </c>
      <c r="C3" s="240"/>
      <c r="D3" s="240"/>
      <c r="E3" s="240"/>
      <c r="F3" s="240"/>
    </row>
    <row r="4" spans="1:6" x14ac:dyDescent="0.3">
      <c r="A4" s="4" t="s">
        <v>169</v>
      </c>
      <c r="B4" s="6">
        <v>688289</v>
      </c>
      <c r="C4" s="6">
        <v>680113</v>
      </c>
      <c r="D4" s="6">
        <v>19001</v>
      </c>
      <c r="E4" s="6">
        <v>29616</v>
      </c>
      <c r="F4" s="6">
        <f>D4-E4</f>
        <v>-10615</v>
      </c>
    </row>
    <row r="5" spans="1:6" x14ac:dyDescent="0.3">
      <c r="A5" s="4" t="s">
        <v>168</v>
      </c>
      <c r="B5" s="6">
        <v>526342</v>
      </c>
      <c r="C5" s="6">
        <v>462974</v>
      </c>
      <c r="D5" s="6">
        <v>13354</v>
      </c>
      <c r="E5" s="6">
        <v>23620</v>
      </c>
      <c r="F5" s="6">
        <f>D5-E5</f>
        <v>-10266</v>
      </c>
    </row>
    <row r="6" spans="1:6" x14ac:dyDescent="0.3">
      <c r="A6" s="4" t="s">
        <v>170</v>
      </c>
      <c r="B6" s="6">
        <v>827262</v>
      </c>
      <c r="C6" s="6">
        <v>753644</v>
      </c>
      <c r="D6" s="6">
        <v>42503</v>
      </c>
      <c r="E6" s="6">
        <v>41361</v>
      </c>
      <c r="F6" s="6">
        <f t="shared" ref="F6" si="0">D6-E6</f>
        <v>1142</v>
      </c>
    </row>
    <row r="7" spans="1:6" x14ac:dyDescent="0.3">
      <c r="A7" s="4" t="s">
        <v>171</v>
      </c>
      <c r="B7" s="6">
        <v>1368330</v>
      </c>
      <c r="C7" s="6">
        <v>1248636</v>
      </c>
      <c r="D7" s="6">
        <v>43726</v>
      </c>
      <c r="E7" s="6">
        <v>74890</v>
      </c>
      <c r="F7" s="6">
        <f>D7-E7</f>
        <v>-31164</v>
      </c>
    </row>
    <row r="8" spans="1:6" x14ac:dyDescent="0.3">
      <c r="A8" s="4" t="s">
        <v>172</v>
      </c>
      <c r="B8" s="4">
        <v>2094031</v>
      </c>
      <c r="C8" s="4">
        <v>1904388</v>
      </c>
      <c r="D8" s="4">
        <v>88027</v>
      </c>
      <c r="E8" s="4">
        <v>101113</v>
      </c>
      <c r="F8" s="6">
        <f>D8-E8</f>
        <v>-13086</v>
      </c>
    </row>
    <row r="9" spans="1:6" ht="18" customHeight="1" x14ac:dyDescent="0.3">
      <c r="A9" s="4" t="s">
        <v>186</v>
      </c>
      <c r="B9" s="6">
        <v>5876871</v>
      </c>
      <c r="C9" s="6">
        <v>5052350</v>
      </c>
      <c r="D9" s="6">
        <v>322835</v>
      </c>
      <c r="E9" s="6">
        <v>285979</v>
      </c>
      <c r="F9" s="6">
        <f>D9-E9</f>
        <v>36856</v>
      </c>
    </row>
    <row r="10" spans="1:6" x14ac:dyDescent="0.3">
      <c r="B10" s="239" t="s">
        <v>129</v>
      </c>
      <c r="C10" s="239"/>
      <c r="D10" s="239"/>
      <c r="E10" s="239"/>
      <c r="F10" s="239"/>
    </row>
    <row r="11" spans="1:6" x14ac:dyDescent="0.3">
      <c r="A11" s="4" t="s">
        <v>4</v>
      </c>
      <c r="B11" s="6">
        <v>703975</v>
      </c>
      <c r="C11" s="6">
        <v>695169</v>
      </c>
      <c r="D11" s="6">
        <v>18040</v>
      </c>
      <c r="E11" s="6">
        <v>28633</v>
      </c>
      <c r="F11" s="6">
        <f t="shared" ref="F11:F16" si="1">D11-E11</f>
        <v>-10593</v>
      </c>
    </row>
    <row r="12" spans="1:6" x14ac:dyDescent="0.3">
      <c r="A12" s="4" t="s">
        <v>136</v>
      </c>
      <c r="B12" s="6">
        <v>540757</v>
      </c>
      <c r="C12" s="6">
        <v>474199</v>
      </c>
      <c r="D12" s="6">
        <v>13169</v>
      </c>
      <c r="E12" s="6">
        <v>22177</v>
      </c>
      <c r="F12" s="6">
        <f t="shared" si="1"/>
        <v>-9008</v>
      </c>
    </row>
    <row r="13" spans="1:6" x14ac:dyDescent="0.3">
      <c r="A13" s="4" t="s">
        <v>135</v>
      </c>
      <c r="B13" s="6">
        <v>835081</v>
      </c>
      <c r="C13" s="6">
        <v>756901</v>
      </c>
      <c r="D13" s="6">
        <v>41817</v>
      </c>
      <c r="E13" s="6">
        <v>37573</v>
      </c>
      <c r="F13" s="6">
        <f t="shared" si="1"/>
        <v>4244</v>
      </c>
    </row>
    <row r="14" spans="1:6" x14ac:dyDescent="0.3">
      <c r="A14" s="4" t="s">
        <v>99</v>
      </c>
      <c r="B14" s="6">
        <v>1406831</v>
      </c>
      <c r="C14" s="6">
        <v>1283683</v>
      </c>
      <c r="D14" s="6">
        <v>43426</v>
      </c>
      <c r="E14" s="6">
        <v>72589</v>
      </c>
      <c r="F14" s="6">
        <f t="shared" si="1"/>
        <v>-29163</v>
      </c>
    </row>
    <row r="15" spans="1:6" x14ac:dyDescent="0.3">
      <c r="A15" s="4" t="s">
        <v>167</v>
      </c>
      <c r="B15" s="6">
        <v>2080361</v>
      </c>
      <c r="C15" s="6">
        <v>1884269</v>
      </c>
      <c r="D15" s="6">
        <v>80749</v>
      </c>
      <c r="E15" s="6">
        <v>94053</v>
      </c>
      <c r="F15" s="6">
        <f t="shared" si="1"/>
        <v>-13304</v>
      </c>
    </row>
    <row r="16" spans="1:6" ht="15" customHeight="1" x14ac:dyDescent="0.3">
      <c r="A16" s="4" t="s">
        <v>186</v>
      </c>
      <c r="B16" s="6">
        <v>5957137</v>
      </c>
      <c r="C16" s="6">
        <v>5097617</v>
      </c>
      <c r="D16" s="6">
        <v>312050</v>
      </c>
      <c r="E16" s="6">
        <v>270011</v>
      </c>
      <c r="F16" s="6">
        <f t="shared" si="1"/>
        <v>42039</v>
      </c>
    </row>
    <row r="17" spans="1:6" x14ac:dyDescent="0.3">
      <c r="B17" s="239" t="s">
        <v>166</v>
      </c>
      <c r="C17" s="239"/>
      <c r="D17" s="239"/>
      <c r="E17" s="239"/>
      <c r="F17" s="239"/>
    </row>
    <row r="18" spans="1:6" x14ac:dyDescent="0.3">
      <c r="A18" s="4" t="s">
        <v>4</v>
      </c>
      <c r="B18" s="21">
        <f>(B4-B11)/B11*100</f>
        <v>-2.2282041265669945</v>
      </c>
      <c r="C18" s="21">
        <f t="shared" ref="B18:F22" si="2">(C4-C11)/C11*100</f>
        <v>-2.1658042864397005</v>
      </c>
      <c r="D18" s="21">
        <f t="shared" si="2"/>
        <v>5.3270509977827052</v>
      </c>
      <c r="E18" s="21">
        <f t="shared" si="2"/>
        <v>3.4331016659099642</v>
      </c>
      <c r="F18" s="21">
        <f>(F4-F11)/F11*100</f>
        <v>0.20768431983385255</v>
      </c>
    </row>
    <row r="19" spans="1:6" x14ac:dyDescent="0.3">
      <c r="A19" s="4" t="s">
        <v>136</v>
      </c>
      <c r="B19" s="21">
        <f t="shared" si="2"/>
        <v>-2.6657075174246474</v>
      </c>
      <c r="C19" s="21">
        <f>(C5-C12)/C12*100</f>
        <v>-2.367149656578778</v>
      </c>
      <c r="D19" s="21">
        <f t="shared" si="2"/>
        <v>1.4048143366998254</v>
      </c>
      <c r="E19" s="21">
        <f t="shared" si="2"/>
        <v>6.5067412183794024</v>
      </c>
      <c r="F19" s="21">
        <f>(F5-F12)/F12*100</f>
        <v>13.965364120781528</v>
      </c>
    </row>
    <row r="20" spans="1:6" x14ac:dyDescent="0.3">
      <c r="A20" s="4" t="s">
        <v>135</v>
      </c>
      <c r="B20" s="21">
        <f t="shared" si="2"/>
        <v>-0.9363163573353962</v>
      </c>
      <c r="C20" s="21">
        <f t="shared" si="2"/>
        <v>-0.43030726607574832</v>
      </c>
      <c r="D20" s="21">
        <f t="shared" si="2"/>
        <v>1.6404811440323315</v>
      </c>
      <c r="E20" s="21">
        <f t="shared" si="2"/>
        <v>10.081707609187449</v>
      </c>
      <c r="F20" s="21">
        <f t="shared" si="2"/>
        <v>-73.091423185673889</v>
      </c>
    </row>
    <row r="21" spans="1:6" x14ac:dyDescent="0.3">
      <c r="A21" s="4" t="s">
        <v>99</v>
      </c>
      <c r="B21" s="21">
        <f t="shared" si="2"/>
        <v>-2.7367181985611633</v>
      </c>
      <c r="C21" s="21">
        <f t="shared" si="2"/>
        <v>-2.7301911764820441</v>
      </c>
      <c r="D21" s="21">
        <f t="shared" si="2"/>
        <v>0.69083037811449366</v>
      </c>
      <c r="E21" s="21">
        <f t="shared" si="2"/>
        <v>3.1699017757511467</v>
      </c>
      <c r="F21" s="21">
        <f t="shared" si="2"/>
        <v>6.8614340088468273</v>
      </c>
    </row>
    <row r="22" spans="1:6" x14ac:dyDescent="0.3">
      <c r="A22" s="4" t="s">
        <v>167</v>
      </c>
      <c r="B22" s="21">
        <f t="shared" si="2"/>
        <v>0.65709749413683494</v>
      </c>
      <c r="C22" s="21">
        <f t="shared" si="2"/>
        <v>1.067735020848934</v>
      </c>
      <c r="D22" s="21">
        <f t="shared" si="2"/>
        <v>9.0131147134949039</v>
      </c>
      <c r="E22" s="21">
        <f t="shared" si="2"/>
        <v>7.5064059625955579</v>
      </c>
      <c r="F22" s="21">
        <f t="shared" si="2"/>
        <v>-1.6386049308478652</v>
      </c>
    </row>
    <row r="23" spans="1:6" ht="14.5" x14ac:dyDescent="0.3">
      <c r="A23" s="15" t="s">
        <v>186</v>
      </c>
      <c r="B23" s="221">
        <f>(B9-B16)/B16*100</f>
        <v>-1.3473922120642852</v>
      </c>
      <c r="C23" s="221">
        <f>(C9-C16)/C16*100</f>
        <v>-0.88800315912317462</v>
      </c>
      <c r="D23" s="221">
        <f>(D9-D16)/D16*100</f>
        <v>3.4561768947284093</v>
      </c>
      <c r="E23" s="221">
        <f>(E9-E16)/E16*100</f>
        <v>5.9138331401313273</v>
      </c>
      <c r="F23" s="221">
        <f>(F9-F16)/F16*100</f>
        <v>-12.329027807512071</v>
      </c>
    </row>
    <row r="24" spans="1:6" ht="14.5" x14ac:dyDescent="0.3">
      <c r="A24" s="94" t="s">
        <v>161</v>
      </c>
      <c r="B24" s="14"/>
      <c r="C24" s="14"/>
      <c r="D24" s="14"/>
      <c r="E24" s="14"/>
      <c r="F24" s="14"/>
    </row>
    <row r="25" spans="1:6" ht="14.5" x14ac:dyDescent="0.3">
      <c r="A25" s="94" t="s">
        <v>162</v>
      </c>
      <c r="B25" s="14"/>
      <c r="C25" s="14"/>
      <c r="D25" s="14"/>
      <c r="E25" s="14"/>
      <c r="F25" s="14"/>
    </row>
    <row r="26" spans="1:6" ht="14.5" x14ac:dyDescent="0.3">
      <c r="A26" s="20" t="s">
        <v>187</v>
      </c>
    </row>
    <row r="27" spans="1:6" x14ac:dyDescent="0.3">
      <c r="A27" s="94" t="s">
        <v>98</v>
      </c>
    </row>
  </sheetData>
  <mergeCells count="3">
    <mergeCell ref="B17:F17"/>
    <mergeCell ref="B3:F3"/>
    <mergeCell ref="B10:F10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B1F8B9-ED1B-49E2-A911-05680184488C}">
  <dimension ref="A1:N21"/>
  <sheetViews>
    <sheetView topLeftCell="F2" zoomScale="80" zoomScaleNormal="80" workbookViewId="0">
      <selection activeCell="F2" sqref="F2:N2"/>
    </sheetView>
  </sheetViews>
  <sheetFormatPr defaultColWidth="8.81640625" defaultRowHeight="14.5" x14ac:dyDescent="0.35"/>
  <cols>
    <col min="2" max="2" width="10.81640625" customWidth="1"/>
    <col min="3" max="3" width="11.1796875" bestFit="1" customWidth="1"/>
    <col min="4" max="4" width="10.1796875" bestFit="1" customWidth="1"/>
  </cols>
  <sheetData>
    <row r="1" spans="1:14" x14ac:dyDescent="0.35">
      <c r="A1" t="s">
        <v>9</v>
      </c>
      <c r="B1" t="s">
        <v>10</v>
      </c>
    </row>
    <row r="2" spans="1:14" ht="25" customHeight="1" x14ac:dyDescent="0.35">
      <c r="F2" s="241" t="s">
        <v>328</v>
      </c>
      <c r="G2" s="241"/>
      <c r="H2" s="241"/>
      <c r="I2" s="241"/>
      <c r="J2" s="241"/>
      <c r="K2" s="241"/>
      <c r="L2" s="241"/>
      <c r="M2" s="241"/>
      <c r="N2" s="241"/>
    </row>
    <row r="3" spans="1:14" x14ac:dyDescent="0.35">
      <c r="B3" t="s">
        <v>8</v>
      </c>
      <c r="C3" t="s">
        <v>11</v>
      </c>
      <c r="D3" t="s">
        <v>3</v>
      </c>
    </row>
    <row r="4" spans="1:14" x14ac:dyDescent="0.35">
      <c r="A4">
        <v>2010</v>
      </c>
      <c r="B4" s="42">
        <v>28115</v>
      </c>
      <c r="C4" s="42">
        <v>44566</v>
      </c>
      <c r="D4" s="42">
        <v>-16451</v>
      </c>
    </row>
    <row r="5" spans="1:14" x14ac:dyDescent="0.35">
      <c r="A5">
        <v>2011</v>
      </c>
      <c r="B5" s="42">
        <v>25186</v>
      </c>
      <c r="C5" s="42">
        <v>47541</v>
      </c>
      <c r="D5" s="42">
        <v>-22355</v>
      </c>
    </row>
    <row r="6" spans="1:14" x14ac:dyDescent="0.35">
      <c r="A6">
        <v>2012</v>
      </c>
      <c r="B6" s="42">
        <v>25616</v>
      </c>
      <c r="C6" s="42">
        <v>45803</v>
      </c>
      <c r="D6" s="42">
        <v>-20187</v>
      </c>
    </row>
    <row r="7" spans="1:14" x14ac:dyDescent="0.35">
      <c r="A7">
        <v>2013</v>
      </c>
      <c r="B7" s="42">
        <v>22582</v>
      </c>
      <c r="C7" s="42">
        <v>55052</v>
      </c>
      <c r="D7" s="42">
        <v>-32470</v>
      </c>
    </row>
    <row r="8" spans="1:14" x14ac:dyDescent="0.35">
      <c r="A8">
        <v>2014</v>
      </c>
      <c r="B8" s="42">
        <v>21111</v>
      </c>
      <c r="C8" s="42">
        <v>39211</v>
      </c>
      <c r="D8" s="42">
        <v>-18100</v>
      </c>
    </row>
    <row r="9" spans="1:14" x14ac:dyDescent="0.35">
      <c r="A9">
        <v>2015</v>
      </c>
      <c r="B9" s="42">
        <v>23690</v>
      </c>
      <c r="C9" s="42">
        <v>32063</v>
      </c>
      <c r="D9" s="42">
        <v>-8373</v>
      </c>
    </row>
    <row r="10" spans="1:14" x14ac:dyDescent="0.35">
      <c r="A10">
        <v>2016</v>
      </c>
      <c r="B10" s="42">
        <v>29686</v>
      </c>
      <c r="C10" s="42">
        <v>33501</v>
      </c>
      <c r="D10" s="42">
        <v>-3815</v>
      </c>
    </row>
    <row r="11" spans="1:14" x14ac:dyDescent="0.35">
      <c r="A11">
        <v>2017</v>
      </c>
      <c r="B11" s="42">
        <v>29721</v>
      </c>
      <c r="C11" s="42">
        <v>33912</v>
      </c>
      <c r="D11" s="42">
        <v>-4191</v>
      </c>
    </row>
    <row r="12" spans="1:14" x14ac:dyDescent="0.35">
      <c r="A12">
        <v>2018</v>
      </c>
      <c r="B12" s="42">
        <v>27810</v>
      </c>
      <c r="C12" s="42">
        <v>33017</v>
      </c>
      <c r="D12" s="42">
        <v>-5207</v>
      </c>
    </row>
    <row r="13" spans="1:14" x14ac:dyDescent="0.35">
      <c r="A13">
        <v>2019</v>
      </c>
      <c r="B13" s="42">
        <v>23338</v>
      </c>
      <c r="C13" s="42">
        <v>33889</v>
      </c>
      <c r="D13" s="42">
        <v>-10551</v>
      </c>
    </row>
    <row r="14" spans="1:14" x14ac:dyDescent="0.35">
      <c r="A14">
        <v>2020</v>
      </c>
      <c r="B14" s="42">
        <v>21151</v>
      </c>
      <c r="C14" s="42">
        <v>28323</v>
      </c>
      <c r="D14" s="42">
        <v>-7172</v>
      </c>
    </row>
    <row r="15" spans="1:14" x14ac:dyDescent="0.35">
      <c r="A15">
        <v>2021</v>
      </c>
      <c r="B15" s="42">
        <v>23134</v>
      </c>
      <c r="C15" s="42">
        <v>25909</v>
      </c>
      <c r="D15" s="42">
        <v>-2775</v>
      </c>
    </row>
    <row r="16" spans="1:14" x14ac:dyDescent="0.35">
      <c r="A16">
        <v>2022</v>
      </c>
      <c r="B16" s="222">
        <v>20922</v>
      </c>
      <c r="C16" s="222">
        <v>27455</v>
      </c>
      <c r="D16" s="222">
        <v>-6533</v>
      </c>
    </row>
    <row r="17" spans="1:6" x14ac:dyDescent="0.35">
      <c r="A17">
        <v>2023</v>
      </c>
      <c r="B17" s="223">
        <v>18040</v>
      </c>
      <c r="C17" s="223">
        <v>28633</v>
      </c>
      <c r="D17" s="223">
        <v>-10593</v>
      </c>
    </row>
    <row r="18" spans="1:6" x14ac:dyDescent="0.35">
      <c r="A18">
        <v>2024</v>
      </c>
      <c r="B18" s="224">
        <v>18331</v>
      </c>
      <c r="C18" s="224">
        <v>28349</v>
      </c>
      <c r="D18" s="224">
        <v>-10018</v>
      </c>
    </row>
    <row r="21" spans="1:6" x14ac:dyDescent="0.35">
      <c r="F21" s="4" t="s">
        <v>118</v>
      </c>
    </row>
  </sheetData>
  <mergeCells count="1">
    <mergeCell ref="F2:N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0"/>
  <sheetViews>
    <sheetView zoomScale="80" zoomScaleNormal="80" workbookViewId="0">
      <selection sqref="A1:F1"/>
    </sheetView>
  </sheetViews>
  <sheetFormatPr defaultColWidth="9.1796875" defaultRowHeight="13" x14ac:dyDescent="0.3"/>
  <cols>
    <col min="1" max="1" width="24.1796875" style="4" customWidth="1"/>
    <col min="2" max="2" width="13" style="4" customWidth="1"/>
    <col min="3" max="3" width="13.54296875" style="4" customWidth="1"/>
    <col min="4" max="5" width="11.81640625" style="4" customWidth="1"/>
    <col min="6" max="16384" width="9.1796875" style="4"/>
  </cols>
  <sheetData>
    <row r="1" spans="1:6" ht="23.15" customHeight="1" x14ac:dyDescent="0.3">
      <c r="A1" s="242" t="s">
        <v>329</v>
      </c>
      <c r="B1" s="242"/>
      <c r="C1" s="242"/>
      <c r="D1" s="242"/>
      <c r="E1" s="242"/>
      <c r="F1" s="242"/>
    </row>
    <row r="2" spans="1:6" ht="26" x14ac:dyDescent="0.3">
      <c r="A2" s="71"/>
      <c r="B2" s="72" t="s">
        <v>5</v>
      </c>
      <c r="C2" s="73" t="s">
        <v>101</v>
      </c>
      <c r="D2" s="73" t="s">
        <v>95</v>
      </c>
      <c r="E2" s="72" t="s">
        <v>6</v>
      </c>
      <c r="F2" s="72" t="s">
        <v>7</v>
      </c>
    </row>
    <row r="3" spans="1:6" ht="14.5" customHeight="1" x14ac:dyDescent="0.3">
      <c r="A3" s="68"/>
      <c r="B3" s="77"/>
      <c r="C3" s="77"/>
      <c r="D3" s="77"/>
      <c r="F3" s="77"/>
    </row>
    <row r="4" spans="1:6" x14ac:dyDescent="0.3">
      <c r="A4" s="69" t="s">
        <v>173</v>
      </c>
      <c r="B4" s="226">
        <v>15542</v>
      </c>
      <c r="C4" s="226">
        <v>550</v>
      </c>
      <c r="D4" s="226">
        <v>2170</v>
      </c>
      <c r="E4" s="226">
        <v>69</v>
      </c>
      <c r="F4" s="226">
        <v>18331</v>
      </c>
    </row>
    <row r="5" spans="1:6" x14ac:dyDescent="0.3">
      <c r="A5" s="69" t="s">
        <v>130</v>
      </c>
      <c r="B5" s="77">
        <v>15805</v>
      </c>
      <c r="C5" s="77">
        <v>492</v>
      </c>
      <c r="D5" s="77">
        <v>1680</v>
      </c>
      <c r="E5" s="77">
        <v>63</v>
      </c>
      <c r="F5" s="77">
        <v>18040</v>
      </c>
    </row>
    <row r="6" spans="1:6" x14ac:dyDescent="0.3">
      <c r="A6" s="69" t="s">
        <v>174</v>
      </c>
      <c r="B6" s="78">
        <f>(B4-B5)/B5*100</f>
        <v>-1.6640303701360331</v>
      </c>
      <c r="C6" s="78">
        <f>(C4-C5)/C5*100</f>
        <v>11.788617886178862</v>
      </c>
      <c r="D6" s="78">
        <f>(D4-D5)/D5*100</f>
        <v>29.166666666666668</v>
      </c>
      <c r="E6" s="78">
        <f>(E4-E5)/E5*100</f>
        <v>9.5238095238095237</v>
      </c>
      <c r="F6" s="78">
        <f>(F4-F5)/F5*100</f>
        <v>1.6130820399113084</v>
      </c>
    </row>
    <row r="7" spans="1:6" x14ac:dyDescent="0.3">
      <c r="A7" s="69"/>
      <c r="B7" s="78"/>
      <c r="C7" s="78"/>
      <c r="D7" s="78"/>
      <c r="E7" s="78"/>
      <c r="F7" s="78"/>
    </row>
    <row r="8" spans="1:6" ht="13" customHeight="1" x14ac:dyDescent="0.3">
      <c r="A8" s="70" t="s">
        <v>177</v>
      </c>
      <c r="B8" s="225">
        <v>26235</v>
      </c>
      <c r="C8" s="225">
        <v>409</v>
      </c>
      <c r="D8" s="225">
        <v>1468</v>
      </c>
      <c r="E8" s="77">
        <v>237</v>
      </c>
      <c r="F8" s="77">
        <v>28349</v>
      </c>
    </row>
    <row r="9" spans="1:6" ht="13" customHeight="1" x14ac:dyDescent="0.3">
      <c r="A9" s="70" t="s">
        <v>131</v>
      </c>
      <c r="B9" s="225">
        <v>26446</v>
      </c>
      <c r="C9" s="225">
        <v>388</v>
      </c>
      <c r="D9" s="225">
        <v>1566</v>
      </c>
      <c r="E9" s="77">
        <v>233</v>
      </c>
      <c r="F9" s="77">
        <v>28633</v>
      </c>
    </row>
    <row r="10" spans="1:6" x14ac:dyDescent="0.3">
      <c r="A10" s="69" t="s">
        <v>174</v>
      </c>
      <c r="B10" s="78">
        <f>(B8-B9)/B9*100</f>
        <v>-0.79785222717991366</v>
      </c>
      <c r="C10" s="78">
        <f>(C8-C9)/C9*100</f>
        <v>5.4123711340206189</v>
      </c>
      <c r="D10" s="78">
        <f>(D8-D9)/D9*100</f>
        <v>-6.2579821200510848</v>
      </c>
      <c r="E10" s="78">
        <f>(E8-E9)/E9*100</f>
        <v>1.7167381974248928</v>
      </c>
      <c r="F10" s="78">
        <f>(F8-F9)/F9*100</f>
        <v>-0.99186253623441478</v>
      </c>
    </row>
    <row r="11" spans="1:6" x14ac:dyDescent="0.3">
      <c r="A11" s="69"/>
      <c r="B11" s="78"/>
      <c r="C11" s="78"/>
      <c r="D11" s="78"/>
      <c r="E11" s="78"/>
      <c r="F11" s="78"/>
    </row>
    <row r="12" spans="1:6" x14ac:dyDescent="0.3">
      <c r="A12" s="70" t="s">
        <v>175</v>
      </c>
      <c r="B12" s="77">
        <f>B4-B8</f>
        <v>-10693</v>
      </c>
      <c r="C12" s="77">
        <f t="shared" ref="C12:F13" si="0">C4-C8</f>
        <v>141</v>
      </c>
      <c r="D12" s="77">
        <f t="shared" si="0"/>
        <v>702</v>
      </c>
      <c r="E12" s="77">
        <f t="shared" si="0"/>
        <v>-168</v>
      </c>
      <c r="F12" s="77">
        <f t="shared" si="0"/>
        <v>-10018</v>
      </c>
    </row>
    <row r="13" spans="1:6" x14ac:dyDescent="0.3">
      <c r="A13" s="70" t="s">
        <v>132</v>
      </c>
      <c r="B13" s="77">
        <f>B5-B9</f>
        <v>-10641</v>
      </c>
      <c r="C13" s="77">
        <f t="shared" si="0"/>
        <v>104</v>
      </c>
      <c r="D13" s="77">
        <f t="shared" si="0"/>
        <v>114</v>
      </c>
      <c r="E13" s="77">
        <f t="shared" si="0"/>
        <v>-170</v>
      </c>
      <c r="F13" s="77">
        <f t="shared" si="0"/>
        <v>-10593</v>
      </c>
    </row>
    <row r="14" spans="1:6" x14ac:dyDescent="0.3">
      <c r="A14" s="70"/>
      <c r="B14" s="77"/>
      <c r="C14" s="77"/>
      <c r="D14" s="77"/>
      <c r="E14" s="77"/>
      <c r="F14" s="77"/>
    </row>
    <row r="15" spans="1:6" ht="15.65" customHeight="1" x14ac:dyDescent="0.3">
      <c r="A15" s="70" t="s">
        <v>178</v>
      </c>
      <c r="B15" s="77">
        <v>556178</v>
      </c>
      <c r="C15" s="77">
        <v>21143</v>
      </c>
      <c r="D15" s="77">
        <v>71959</v>
      </c>
      <c r="E15" s="77">
        <v>8181</v>
      </c>
      <c r="F15" s="77">
        <v>657461</v>
      </c>
    </row>
    <row r="16" spans="1:6" ht="15.65" customHeight="1" x14ac:dyDescent="0.3">
      <c r="A16" s="70" t="s">
        <v>133</v>
      </c>
      <c r="B16" s="77">
        <v>588471</v>
      </c>
      <c r="C16" s="77">
        <v>21714</v>
      </c>
      <c r="D16" s="77">
        <v>73949</v>
      </c>
      <c r="E16" s="77">
        <v>11035</v>
      </c>
      <c r="F16" s="77">
        <v>695169</v>
      </c>
    </row>
    <row r="17" spans="1:6" ht="17.149999999999999" customHeight="1" x14ac:dyDescent="0.3">
      <c r="A17" s="69" t="s">
        <v>174</v>
      </c>
      <c r="B17" s="78">
        <f>(B15-B16)/B16*100</f>
        <v>-5.4876111142265298</v>
      </c>
      <c r="C17" s="78">
        <f>(C15-C16)/C16*100</f>
        <v>-2.6296398636824168</v>
      </c>
      <c r="D17" s="78">
        <f>(D15-D16)/D16*100</f>
        <v>-2.6910438275027384</v>
      </c>
      <c r="E17" s="78">
        <f>(E15-E16)/E16*100</f>
        <v>-25.863162664250112</v>
      </c>
      <c r="F17" s="78">
        <f>(F15-F16)/F16*100</f>
        <v>-5.424292510166592</v>
      </c>
    </row>
    <row r="18" spans="1:6" x14ac:dyDescent="0.3">
      <c r="A18" s="74" t="s">
        <v>176</v>
      </c>
      <c r="B18" s="78">
        <f>+B15/$F$15*100</f>
        <v>84.594827677991546</v>
      </c>
      <c r="C18" s="78">
        <f>+C15/$F$15*100</f>
        <v>3.2158561496423363</v>
      </c>
      <c r="D18" s="78">
        <f>+D15/$F$15*100</f>
        <v>10.944983808925549</v>
      </c>
      <c r="E18" s="78">
        <f>+E15/$F$15*100</f>
        <v>1.244332363440569</v>
      </c>
      <c r="F18" s="78">
        <f>+F15/$F$15*100</f>
        <v>100</v>
      </c>
    </row>
    <row r="19" spans="1:6" x14ac:dyDescent="0.3">
      <c r="A19" s="75"/>
      <c r="B19" s="76"/>
      <c r="C19" s="76"/>
      <c r="D19" s="76"/>
      <c r="E19" s="76"/>
      <c r="F19" s="76"/>
    </row>
    <row r="20" spans="1:6" x14ac:dyDescent="0.3">
      <c r="A20" s="4" t="s">
        <v>118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A2213-89C8-464A-9460-A9C8CE70DB78}">
  <dimension ref="A1:I10"/>
  <sheetViews>
    <sheetView zoomScale="90" zoomScaleNormal="90" workbookViewId="0"/>
  </sheetViews>
  <sheetFormatPr defaultColWidth="8.81640625" defaultRowHeight="13" x14ac:dyDescent="0.3"/>
  <cols>
    <col min="1" max="1" width="24.81640625" style="4" customWidth="1"/>
    <col min="2" max="2" width="9" style="4" customWidth="1"/>
    <col min="3" max="3" width="9.54296875" style="4" customWidth="1"/>
    <col min="4" max="4" width="9.1796875" style="4" customWidth="1"/>
    <col min="5" max="5" width="9.453125" style="4" customWidth="1"/>
    <col min="6" max="6" width="8.453125" style="4" customWidth="1"/>
    <col min="7" max="7" width="9.1796875" style="4" customWidth="1"/>
    <col min="8" max="8" width="10.54296875" style="4" customWidth="1"/>
    <col min="9" max="16384" width="8.81640625" style="4"/>
  </cols>
  <sheetData>
    <row r="1" spans="1:9" x14ac:dyDescent="0.3">
      <c r="A1" s="68" t="s">
        <v>330</v>
      </c>
    </row>
    <row r="2" spans="1:9" ht="52" x14ac:dyDescent="0.3">
      <c r="A2" s="3"/>
      <c r="B2" s="12" t="s">
        <v>104</v>
      </c>
      <c r="C2" s="12" t="s">
        <v>102</v>
      </c>
      <c r="D2" s="12" t="s">
        <v>103</v>
      </c>
      <c r="E2" s="12" t="s">
        <v>181</v>
      </c>
      <c r="F2" s="12" t="s">
        <v>35</v>
      </c>
      <c r="G2" s="12" t="s">
        <v>34</v>
      </c>
      <c r="H2" s="12" t="s">
        <v>182</v>
      </c>
    </row>
    <row r="3" spans="1:9" x14ac:dyDescent="0.3">
      <c r="A3" s="4" t="s">
        <v>71</v>
      </c>
      <c r="B3" s="113">
        <f>F3+G3</f>
        <v>573266</v>
      </c>
      <c r="C3" s="6">
        <v>22159</v>
      </c>
      <c r="D3" s="6">
        <v>403997</v>
      </c>
      <c r="E3" s="14">
        <f t="shared" ref="E3:E8" si="0">(C3/$B3)*100</f>
        <v>3.8653958197416212</v>
      </c>
      <c r="F3" s="6">
        <v>173874</v>
      </c>
      <c r="G3" s="6">
        <v>399392</v>
      </c>
      <c r="H3" s="14">
        <f>(F3/$B3)*100</f>
        <v>30.330422526366469</v>
      </c>
      <c r="I3" s="203"/>
    </row>
    <row r="4" spans="1:9" x14ac:dyDescent="0.3">
      <c r="A4" s="4" t="s">
        <v>136</v>
      </c>
      <c r="B4" s="6">
        <f t="shared" ref="B4:B8" si="1">F4+G4</f>
        <v>195598</v>
      </c>
      <c r="C4" s="6">
        <v>6760</v>
      </c>
      <c r="D4" s="6">
        <v>118992</v>
      </c>
      <c r="E4" s="14">
        <f t="shared" si="0"/>
        <v>3.4560680579556031</v>
      </c>
      <c r="F4" s="6">
        <v>45085</v>
      </c>
      <c r="G4" s="6">
        <v>150513</v>
      </c>
      <c r="H4" s="14">
        <f t="shared" ref="H4:H8" si="2">(F4/$B4)*100</f>
        <v>23.049826685344431</v>
      </c>
      <c r="I4" s="203"/>
    </row>
    <row r="5" spans="1:9" x14ac:dyDescent="0.3">
      <c r="A5" s="4" t="s">
        <v>179</v>
      </c>
      <c r="B5" s="6">
        <f t="shared" si="1"/>
        <v>451748</v>
      </c>
      <c r="C5" s="6">
        <v>22431</v>
      </c>
      <c r="D5" s="6">
        <v>220693</v>
      </c>
      <c r="E5" s="14">
        <f t="shared" si="0"/>
        <v>4.9653789280749443</v>
      </c>
      <c r="F5" s="6">
        <v>13618</v>
      </c>
      <c r="G5" s="6">
        <v>438130</v>
      </c>
      <c r="H5" s="14">
        <f t="shared" si="2"/>
        <v>3.0145125158274082</v>
      </c>
      <c r="I5" s="203"/>
    </row>
    <row r="6" spans="1:9" x14ac:dyDescent="0.3">
      <c r="A6" s="4" t="s">
        <v>99</v>
      </c>
      <c r="B6" s="6">
        <f t="shared" si="1"/>
        <v>812876</v>
      </c>
      <c r="C6" s="6">
        <v>42193</v>
      </c>
      <c r="D6" s="6">
        <v>437981</v>
      </c>
      <c r="E6" s="14">
        <f t="shared" si="0"/>
        <v>5.1905825734798423</v>
      </c>
      <c r="F6" s="6">
        <v>219663</v>
      </c>
      <c r="G6" s="6">
        <v>593213</v>
      </c>
      <c r="H6" s="14">
        <f t="shared" si="2"/>
        <v>27.022940768333669</v>
      </c>
      <c r="I6" s="203"/>
    </row>
    <row r="7" spans="1:9" x14ac:dyDescent="0.3">
      <c r="A7" s="4" t="s">
        <v>167</v>
      </c>
      <c r="B7" s="6">
        <f t="shared" si="1"/>
        <v>857565</v>
      </c>
      <c r="C7" s="6">
        <v>63252</v>
      </c>
      <c r="D7" s="6">
        <v>397026</v>
      </c>
      <c r="E7" s="14">
        <f t="shared" si="0"/>
        <v>7.3757674345384894</v>
      </c>
      <c r="F7" s="6">
        <v>317607</v>
      </c>
      <c r="G7" s="6">
        <v>539958</v>
      </c>
      <c r="H7" s="14">
        <f t="shared" si="2"/>
        <v>37.035909814416399</v>
      </c>
      <c r="I7" s="203"/>
    </row>
    <row r="8" spans="1:9" x14ac:dyDescent="0.3">
      <c r="A8" s="15" t="s">
        <v>185</v>
      </c>
      <c r="B8" s="29">
        <f t="shared" si="1"/>
        <v>2952655</v>
      </c>
      <c r="C8" s="29">
        <v>164757</v>
      </c>
      <c r="D8" s="29">
        <v>1599181</v>
      </c>
      <c r="E8" s="16">
        <f t="shared" si="0"/>
        <v>5.5799610858701749</v>
      </c>
      <c r="F8" s="29">
        <v>791247</v>
      </c>
      <c r="G8" s="29">
        <v>2161408</v>
      </c>
      <c r="H8" s="16">
        <f t="shared" si="2"/>
        <v>26.797814170636258</v>
      </c>
      <c r="I8" s="203"/>
    </row>
    <row r="9" spans="1:9" x14ac:dyDescent="0.3">
      <c r="A9" s="20" t="s">
        <v>188</v>
      </c>
    </row>
    <row r="10" spans="1:9" x14ac:dyDescent="0.3">
      <c r="A10" s="4" t="s">
        <v>98</v>
      </c>
      <c r="B10" s="6"/>
      <c r="C10" s="6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66754-83E6-42E7-A5A8-A000A87A2A93}">
  <dimension ref="A1:I10"/>
  <sheetViews>
    <sheetView zoomScale="80" zoomScaleNormal="80" workbookViewId="0"/>
  </sheetViews>
  <sheetFormatPr defaultColWidth="8.81640625" defaultRowHeight="13" x14ac:dyDescent="0.3"/>
  <cols>
    <col min="1" max="1" width="24.81640625" style="4" customWidth="1"/>
    <col min="2" max="2" width="9" style="4" customWidth="1"/>
    <col min="3" max="3" width="9.54296875" style="4" customWidth="1"/>
    <col min="4" max="4" width="9.1796875" style="4" customWidth="1"/>
    <col min="5" max="5" width="9.453125" style="4" customWidth="1"/>
    <col min="6" max="6" width="8.453125" style="4" customWidth="1"/>
    <col min="7" max="7" width="9.1796875" style="4" customWidth="1"/>
    <col min="8" max="8" width="10.54296875" style="4" customWidth="1"/>
    <col min="9" max="16384" width="8.81640625" style="4"/>
  </cols>
  <sheetData>
    <row r="1" spans="1:9" x14ac:dyDescent="0.3">
      <c r="A1" s="68" t="s">
        <v>331</v>
      </c>
    </row>
    <row r="2" spans="1:9" ht="39" x14ac:dyDescent="0.3">
      <c r="A2" s="3"/>
      <c r="B2" s="12" t="s">
        <v>180</v>
      </c>
      <c r="C2" s="12" t="s">
        <v>102</v>
      </c>
      <c r="D2" s="12" t="s">
        <v>103</v>
      </c>
      <c r="E2" s="12" t="s">
        <v>183</v>
      </c>
      <c r="F2" s="12" t="s">
        <v>35</v>
      </c>
      <c r="G2" s="12" t="s">
        <v>34</v>
      </c>
      <c r="H2" s="12" t="s">
        <v>184</v>
      </c>
    </row>
    <row r="3" spans="1:9" x14ac:dyDescent="0.3">
      <c r="A3" s="4" t="s">
        <v>71</v>
      </c>
      <c r="B3" s="113">
        <f>F3+G3</f>
        <v>102190</v>
      </c>
      <c r="C3" s="6">
        <v>5368</v>
      </c>
      <c r="D3" s="6">
        <v>65299</v>
      </c>
      <c r="E3" s="21">
        <f t="shared" ref="E3:E8" si="0">(C3/$B3)*100</f>
        <v>5.2529601722282022</v>
      </c>
      <c r="F3" s="6">
        <v>36018</v>
      </c>
      <c r="G3" s="6">
        <v>66172</v>
      </c>
      <c r="H3" s="21">
        <f t="shared" ref="H3:H8" si="1">(F3/$B3)*100</f>
        <v>35.246110186906741</v>
      </c>
      <c r="I3" s="203"/>
    </row>
    <row r="4" spans="1:9" x14ac:dyDescent="0.3">
      <c r="A4" s="4" t="s">
        <v>136</v>
      </c>
      <c r="B4" s="6">
        <f t="shared" ref="B4:B6" si="2">F4+G4</f>
        <v>172974</v>
      </c>
      <c r="C4" s="6">
        <v>6217</v>
      </c>
      <c r="D4" s="6">
        <v>118142</v>
      </c>
      <c r="E4" s="21">
        <f t="shared" si="0"/>
        <v>3.5941817845456545</v>
      </c>
      <c r="F4" s="6">
        <v>59284</v>
      </c>
      <c r="G4" s="6">
        <v>113690</v>
      </c>
      <c r="H4" s="21">
        <f t="shared" si="1"/>
        <v>34.273359001930928</v>
      </c>
      <c r="I4" s="203"/>
    </row>
    <row r="5" spans="1:9" x14ac:dyDescent="0.3">
      <c r="A5" s="4" t="s">
        <v>179</v>
      </c>
      <c r="B5" s="6">
        <f t="shared" si="2"/>
        <v>184577</v>
      </c>
      <c r="C5" s="6">
        <v>7427</v>
      </c>
      <c r="D5" s="6">
        <v>110041</v>
      </c>
      <c r="E5" s="21">
        <f t="shared" si="0"/>
        <v>4.0237949473661399</v>
      </c>
      <c r="F5" s="6">
        <v>45896</v>
      </c>
      <c r="G5" s="6">
        <v>138681</v>
      </c>
      <c r="H5" s="21">
        <f t="shared" si="1"/>
        <v>24.865503285891524</v>
      </c>
      <c r="I5" s="203"/>
    </row>
    <row r="6" spans="1:9" x14ac:dyDescent="0.3">
      <c r="A6" s="4" t="s">
        <v>99</v>
      </c>
      <c r="B6" s="6">
        <f t="shared" si="2"/>
        <v>324124</v>
      </c>
      <c r="C6" s="6">
        <v>15258</v>
      </c>
      <c r="D6" s="6">
        <v>205535</v>
      </c>
      <c r="E6" s="21">
        <f t="shared" si="0"/>
        <v>4.7074576396687693</v>
      </c>
      <c r="F6" s="6">
        <v>128085</v>
      </c>
      <c r="G6" s="6">
        <v>196039</v>
      </c>
      <c r="H6" s="21">
        <f t="shared" si="1"/>
        <v>39.517283508780586</v>
      </c>
      <c r="I6" s="203"/>
    </row>
    <row r="7" spans="1:9" x14ac:dyDescent="0.3">
      <c r="A7" s="4" t="s">
        <v>167</v>
      </c>
      <c r="B7" s="6">
        <f>F7+G7</f>
        <v>618735</v>
      </c>
      <c r="C7" s="6">
        <v>30048</v>
      </c>
      <c r="D7" s="6">
        <v>382048</v>
      </c>
      <c r="E7" s="21">
        <f t="shared" si="0"/>
        <v>4.8563601541855554</v>
      </c>
      <c r="F7" s="6">
        <v>258812</v>
      </c>
      <c r="G7" s="6">
        <v>359923</v>
      </c>
      <c r="H7" s="21">
        <f>(F7/$B7)*100</f>
        <v>41.829216061803521</v>
      </c>
      <c r="I7" s="203"/>
    </row>
    <row r="8" spans="1:9" x14ac:dyDescent="0.3">
      <c r="A8" s="15" t="s">
        <v>185</v>
      </c>
      <c r="B8" s="29">
        <f>F8+G8</f>
        <v>1536797</v>
      </c>
      <c r="C8" s="29">
        <v>71656</v>
      </c>
      <c r="D8" s="29">
        <v>958809</v>
      </c>
      <c r="E8" s="221">
        <f t="shared" si="0"/>
        <v>4.6626847918104994</v>
      </c>
      <c r="F8" s="29">
        <v>573780</v>
      </c>
      <c r="G8" s="29">
        <v>963017</v>
      </c>
      <c r="H8" s="221">
        <f t="shared" si="1"/>
        <v>37.336095788838733</v>
      </c>
      <c r="I8" s="203"/>
    </row>
    <row r="9" spans="1:9" x14ac:dyDescent="0.3">
      <c r="A9" s="20" t="s">
        <v>376</v>
      </c>
    </row>
    <row r="10" spans="1:9" x14ac:dyDescent="0.3">
      <c r="A10" s="4" t="s">
        <v>377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BF516-7CF5-415A-9979-A42596EA74AB}">
  <dimension ref="A1:K29"/>
  <sheetViews>
    <sheetView topLeftCell="K1" zoomScale="70" zoomScaleNormal="70" workbookViewId="0">
      <selection activeCell="K1" sqref="K1"/>
    </sheetView>
  </sheetViews>
  <sheetFormatPr defaultColWidth="9.1796875" defaultRowHeight="13" x14ac:dyDescent="0.3"/>
  <cols>
    <col min="1" max="1" width="22.1796875" style="4" customWidth="1"/>
    <col min="2" max="16384" width="9.1796875" style="4"/>
  </cols>
  <sheetData>
    <row r="1" spans="1:11" x14ac:dyDescent="0.3">
      <c r="A1" s="66"/>
      <c r="B1" s="66" t="s">
        <v>71</v>
      </c>
      <c r="C1" s="66" t="s">
        <v>136</v>
      </c>
      <c r="D1" s="66" t="s">
        <v>179</v>
      </c>
      <c r="E1" s="4" t="s">
        <v>99</v>
      </c>
      <c r="F1" s="4" t="s">
        <v>167</v>
      </c>
      <c r="G1" s="4" t="s">
        <v>189</v>
      </c>
      <c r="H1" s="4" t="s">
        <v>134</v>
      </c>
      <c r="K1" s="66" t="s">
        <v>332</v>
      </c>
    </row>
    <row r="2" spans="1:11" ht="14.5" x14ac:dyDescent="0.35">
      <c r="A2" s="69" t="s">
        <v>29</v>
      </c>
      <c r="B2">
        <v>17619</v>
      </c>
      <c r="C2">
        <v>4377</v>
      </c>
      <c r="D2">
        <v>6496</v>
      </c>
      <c r="E2">
        <v>11969</v>
      </c>
      <c r="F2">
        <v>14182</v>
      </c>
      <c r="G2">
        <v>57988</v>
      </c>
      <c r="H2" s="90">
        <v>2.5598258870910329E-2</v>
      </c>
      <c r="I2" s="90">
        <v>0.3038387252535007</v>
      </c>
    </row>
    <row r="3" spans="1:11" ht="14.5" x14ac:dyDescent="0.35">
      <c r="A3" s="4" t="s">
        <v>26</v>
      </c>
      <c r="B3">
        <v>8723</v>
      </c>
      <c r="C3">
        <v>2346</v>
      </c>
      <c r="D3">
        <v>4006</v>
      </c>
      <c r="E3">
        <v>6917</v>
      </c>
      <c r="F3">
        <v>8802</v>
      </c>
      <c r="G3">
        <v>33088</v>
      </c>
      <c r="H3" s="90">
        <v>1.2673455481636347E-2</v>
      </c>
      <c r="I3" s="90">
        <v>0.26363031914893614</v>
      </c>
    </row>
    <row r="4" spans="1:11" ht="14.5" customHeight="1" x14ac:dyDescent="0.35">
      <c r="A4" s="69" t="s">
        <v>76</v>
      </c>
      <c r="B4">
        <v>27909</v>
      </c>
      <c r="C4">
        <v>9387</v>
      </c>
      <c r="D4">
        <v>15144</v>
      </c>
      <c r="E4">
        <v>15542</v>
      </c>
      <c r="F4">
        <v>40438</v>
      </c>
      <c r="G4">
        <v>112494</v>
      </c>
      <c r="H4" s="90">
        <v>4.0548374302073691E-2</v>
      </c>
      <c r="I4" s="90">
        <v>0.24809323163902075</v>
      </c>
    </row>
    <row r="5" spans="1:11" ht="14.5" x14ac:dyDescent="0.35">
      <c r="A5" s="4" t="s">
        <v>32</v>
      </c>
      <c r="B5">
        <v>34013</v>
      </c>
      <c r="C5">
        <v>11104</v>
      </c>
      <c r="D5">
        <v>22757</v>
      </c>
      <c r="E5">
        <v>36860</v>
      </c>
      <c r="F5">
        <v>48365</v>
      </c>
      <c r="G5">
        <v>166217</v>
      </c>
      <c r="H5" s="90">
        <v>4.9416742095253589E-2</v>
      </c>
      <c r="I5" s="90">
        <v>0.20463009198818413</v>
      </c>
    </row>
    <row r="6" spans="1:11" ht="14.5" x14ac:dyDescent="0.35">
      <c r="A6" s="4" t="s">
        <v>28</v>
      </c>
      <c r="B6">
        <v>73701</v>
      </c>
      <c r="C6">
        <v>27676</v>
      </c>
      <c r="D6">
        <v>45097</v>
      </c>
      <c r="E6">
        <v>98410</v>
      </c>
      <c r="F6">
        <v>101026</v>
      </c>
      <c r="G6">
        <v>372425</v>
      </c>
      <c r="H6" s="90">
        <v>0.10707856728786891</v>
      </c>
      <c r="I6" s="90">
        <v>0.1978948781633886</v>
      </c>
    </row>
    <row r="7" spans="1:11" ht="13.5" customHeight="1" x14ac:dyDescent="0.35">
      <c r="A7" s="4" t="s">
        <v>22</v>
      </c>
      <c r="B7">
        <v>15536</v>
      </c>
      <c r="C7">
        <v>8663</v>
      </c>
      <c r="D7">
        <v>12107</v>
      </c>
      <c r="E7">
        <v>20117</v>
      </c>
      <c r="F7">
        <v>28775</v>
      </c>
      <c r="G7">
        <v>90971</v>
      </c>
      <c r="H7" s="90">
        <v>2.2571913832706902E-2</v>
      </c>
      <c r="I7" s="90">
        <v>0.17077969902496401</v>
      </c>
    </row>
    <row r="8" spans="1:11" ht="14.15" customHeight="1" x14ac:dyDescent="0.35">
      <c r="A8" s="4" t="s">
        <v>25</v>
      </c>
      <c r="B8">
        <v>24291</v>
      </c>
      <c r="C8">
        <v>13301</v>
      </c>
      <c r="D8">
        <v>19215</v>
      </c>
      <c r="E8">
        <v>31951</v>
      </c>
      <c r="F8">
        <v>44790</v>
      </c>
      <c r="G8">
        <v>144289</v>
      </c>
      <c r="H8" s="90">
        <v>3.5291861412865819E-2</v>
      </c>
      <c r="I8" s="90">
        <v>0.16834963164205172</v>
      </c>
    </row>
    <row r="9" spans="1:11" ht="16.5" customHeight="1" x14ac:dyDescent="0.35">
      <c r="A9" s="4" t="s">
        <v>30</v>
      </c>
      <c r="B9">
        <v>30869</v>
      </c>
      <c r="C9">
        <v>12975</v>
      </c>
      <c r="D9">
        <v>21918</v>
      </c>
      <c r="E9">
        <v>54425</v>
      </c>
      <c r="F9">
        <v>48181</v>
      </c>
      <c r="G9">
        <v>183735</v>
      </c>
      <c r="H9" s="90">
        <v>4.4848893415411262E-2</v>
      </c>
      <c r="I9" s="90">
        <v>0.16800827278417285</v>
      </c>
    </row>
    <row r="10" spans="1:11" ht="14.5" x14ac:dyDescent="0.35">
      <c r="A10" s="4" t="s">
        <v>31</v>
      </c>
      <c r="B10">
        <v>75963</v>
      </c>
      <c r="C10">
        <v>32762</v>
      </c>
      <c r="D10">
        <v>52470</v>
      </c>
      <c r="E10">
        <v>122713</v>
      </c>
      <c r="F10">
        <v>120263</v>
      </c>
      <c r="G10">
        <v>464570</v>
      </c>
      <c r="H10" s="90">
        <v>0.11036497750218295</v>
      </c>
      <c r="I10" s="90">
        <v>0.1635124954258777</v>
      </c>
    </row>
    <row r="11" spans="1:11" ht="14.5" x14ac:dyDescent="0.35">
      <c r="A11" s="4" t="s">
        <v>23</v>
      </c>
      <c r="B11">
        <v>21762</v>
      </c>
      <c r="C11">
        <v>18856</v>
      </c>
      <c r="D11">
        <v>19173</v>
      </c>
      <c r="E11">
        <v>30474</v>
      </c>
      <c r="F11">
        <v>49254</v>
      </c>
      <c r="G11">
        <v>145210</v>
      </c>
      <c r="H11" s="90">
        <v>3.1617532751504092E-2</v>
      </c>
      <c r="I11" s="90">
        <v>0.14986571172784244</v>
      </c>
    </row>
    <row r="12" spans="1:11" ht="14.5" x14ac:dyDescent="0.35">
      <c r="A12" s="69" t="s">
        <v>18</v>
      </c>
      <c r="B12">
        <v>61582</v>
      </c>
      <c r="C12">
        <v>52798</v>
      </c>
      <c r="D12">
        <v>65692</v>
      </c>
      <c r="E12">
        <v>94974</v>
      </c>
      <c r="F12">
        <v>168356</v>
      </c>
      <c r="G12">
        <v>460194</v>
      </c>
      <c r="H12" s="90">
        <v>8.9471137850525004E-2</v>
      </c>
      <c r="I12" s="90">
        <v>0.13381747697710097</v>
      </c>
    </row>
    <row r="13" spans="1:11" ht="14.5" x14ac:dyDescent="0.35">
      <c r="A13" s="69" t="s">
        <v>19</v>
      </c>
      <c r="B13">
        <v>12338</v>
      </c>
      <c r="C13">
        <v>10120</v>
      </c>
      <c r="D13">
        <v>15218</v>
      </c>
      <c r="E13">
        <v>19500</v>
      </c>
      <c r="F13">
        <v>36400</v>
      </c>
      <c r="G13">
        <v>97001</v>
      </c>
      <c r="H13" s="90">
        <v>1.7925609736607732E-2</v>
      </c>
      <c r="I13" s="90">
        <v>0.12719456500448448</v>
      </c>
    </row>
    <row r="14" spans="1:11" ht="14.5" x14ac:dyDescent="0.35">
      <c r="A14" s="68" t="s">
        <v>114</v>
      </c>
      <c r="B14">
        <v>1458</v>
      </c>
      <c r="C14">
        <v>895</v>
      </c>
      <c r="D14">
        <v>2405</v>
      </c>
      <c r="E14">
        <v>1875</v>
      </c>
      <c r="F14">
        <v>4743</v>
      </c>
      <c r="G14">
        <v>12376</v>
      </c>
      <c r="H14" s="90">
        <v>2.1182962389345171E-3</v>
      </c>
      <c r="I14" s="90">
        <v>0.11780866192630898</v>
      </c>
    </row>
    <row r="15" spans="1:11" ht="14.5" x14ac:dyDescent="0.35">
      <c r="A15" s="4" t="s">
        <v>20</v>
      </c>
      <c r="B15">
        <v>50857</v>
      </c>
      <c r="C15">
        <v>45205</v>
      </c>
      <c r="D15">
        <v>70115</v>
      </c>
      <c r="E15">
        <v>88006</v>
      </c>
      <c r="F15">
        <v>162012</v>
      </c>
      <c r="G15">
        <v>434415</v>
      </c>
      <c r="H15" s="90">
        <v>7.3889020455070467E-2</v>
      </c>
      <c r="I15" s="90">
        <v>0.11707008275496933</v>
      </c>
    </row>
    <row r="16" spans="1:11" ht="14.5" x14ac:dyDescent="0.35">
      <c r="A16" s="66" t="s">
        <v>15</v>
      </c>
      <c r="B16">
        <v>47001</v>
      </c>
      <c r="C16">
        <v>39015</v>
      </c>
      <c r="D16">
        <v>65278</v>
      </c>
      <c r="E16">
        <v>91138</v>
      </c>
      <c r="F16">
        <v>156374</v>
      </c>
      <c r="G16">
        <v>419634</v>
      </c>
      <c r="H16" s="90">
        <v>6.8286722583100992E-2</v>
      </c>
      <c r="I16" s="90">
        <v>0.11200474699380888</v>
      </c>
    </row>
    <row r="17" spans="1:11" ht="14.5" x14ac:dyDescent="0.35">
      <c r="A17" s="4" t="s">
        <v>21</v>
      </c>
      <c r="B17">
        <v>38595</v>
      </c>
      <c r="C17">
        <v>49290</v>
      </c>
      <c r="D17">
        <v>57258</v>
      </c>
      <c r="E17">
        <v>88159</v>
      </c>
      <c r="F17">
        <v>140502</v>
      </c>
      <c r="G17">
        <v>392182</v>
      </c>
      <c r="H17" s="90">
        <v>5.6073829452453837E-2</v>
      </c>
      <c r="I17" s="90">
        <v>9.8410941858626866E-2</v>
      </c>
    </row>
    <row r="18" spans="1:11" ht="14.5" x14ac:dyDescent="0.35">
      <c r="A18" s="4" t="s">
        <v>27</v>
      </c>
      <c r="B18">
        <v>54702</v>
      </c>
      <c r="C18">
        <v>46305</v>
      </c>
      <c r="D18">
        <v>76016</v>
      </c>
      <c r="E18">
        <v>190741</v>
      </c>
      <c r="F18">
        <v>174893</v>
      </c>
      <c r="G18">
        <v>595090</v>
      </c>
      <c r="H18" s="90">
        <v>7.9475336668172816E-2</v>
      </c>
      <c r="I18" s="90">
        <v>9.1922230250886416E-2</v>
      </c>
    </row>
    <row r="19" spans="1:11" ht="14.5" x14ac:dyDescent="0.35">
      <c r="A19" s="4" t="s">
        <v>24</v>
      </c>
      <c r="B19">
        <v>40172</v>
      </c>
      <c r="C19">
        <v>30206</v>
      </c>
      <c r="D19">
        <v>82805</v>
      </c>
      <c r="E19">
        <v>133365</v>
      </c>
      <c r="F19">
        <v>231089</v>
      </c>
      <c r="G19">
        <v>593087</v>
      </c>
      <c r="H19" s="90">
        <v>5.8365018182769159E-2</v>
      </c>
      <c r="I19" s="90">
        <v>6.7733738894968198E-2</v>
      </c>
    </row>
    <row r="20" spans="1:11" ht="14.5" x14ac:dyDescent="0.35">
      <c r="A20" s="66" t="s">
        <v>17</v>
      </c>
      <c r="B20">
        <v>9075</v>
      </c>
      <c r="C20">
        <v>11362</v>
      </c>
      <c r="D20">
        <v>29728</v>
      </c>
      <c r="E20">
        <v>37652</v>
      </c>
      <c r="F20">
        <v>61196</v>
      </c>
      <c r="G20">
        <v>158332</v>
      </c>
      <c r="H20" s="90">
        <v>1.3184868565384599E-2</v>
      </c>
      <c r="I20" s="90">
        <v>5.7316272137028522E-2</v>
      </c>
    </row>
    <row r="21" spans="1:11" ht="14.5" x14ac:dyDescent="0.35">
      <c r="A21" s="69" t="s">
        <v>16</v>
      </c>
      <c r="B21">
        <v>42123</v>
      </c>
      <c r="C21">
        <v>99699</v>
      </c>
      <c r="D21">
        <v>144364</v>
      </c>
      <c r="E21">
        <v>193542</v>
      </c>
      <c r="F21">
        <v>406287</v>
      </c>
      <c r="G21">
        <v>943573</v>
      </c>
      <c r="H21" s="90">
        <v>6.1199583314566992E-2</v>
      </c>
      <c r="I21" s="90">
        <v>4.4642014979233188E-2</v>
      </c>
    </row>
    <row r="22" spans="1:11" x14ac:dyDescent="0.3">
      <c r="B22" s="67"/>
      <c r="C22" s="67"/>
      <c r="F22" s="90"/>
      <c r="G22" s="90"/>
      <c r="H22" s="90"/>
    </row>
    <row r="23" spans="1:11" x14ac:dyDescent="0.3">
      <c r="A23" s="4" t="s">
        <v>105</v>
      </c>
      <c r="B23" s="4">
        <v>688289</v>
      </c>
      <c r="C23" s="4">
        <v>526342</v>
      </c>
      <c r="D23" s="4">
        <v>827262</v>
      </c>
      <c r="E23" s="4">
        <v>1368330</v>
      </c>
      <c r="F23" s="4">
        <v>2045928</v>
      </c>
      <c r="G23" s="4">
        <v>5876871</v>
      </c>
      <c r="H23" s="90">
        <v>1</v>
      </c>
      <c r="I23" s="90">
        <v>0.11711827603498529</v>
      </c>
    </row>
    <row r="29" spans="1:11" x14ac:dyDescent="0.3">
      <c r="K29" s="20" t="s">
        <v>98</v>
      </c>
    </row>
  </sheetData>
  <sortState xmlns:xlrd2="http://schemas.microsoft.com/office/spreadsheetml/2017/richdata2" ref="A2:I21">
    <sortCondition descending="1" ref="I2:I21"/>
  </sortState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33</vt:i4>
      </vt:variant>
      <vt:variant>
        <vt:lpstr>Intervalli denominati</vt:lpstr>
      </vt:variant>
      <vt:variant>
        <vt:i4>1</vt:i4>
      </vt:variant>
    </vt:vector>
  </HeadingPairs>
  <TitlesOfParts>
    <vt:vector size="34" baseType="lpstr">
      <vt:lpstr>t1</vt:lpstr>
      <vt:lpstr>f1</vt:lpstr>
      <vt:lpstr>t2</vt:lpstr>
      <vt:lpstr>t3</vt:lpstr>
      <vt:lpstr>f2</vt:lpstr>
      <vt:lpstr>t4</vt:lpstr>
      <vt:lpstr>t5</vt:lpstr>
      <vt:lpstr>t6</vt:lpstr>
      <vt:lpstr>f3</vt:lpstr>
      <vt:lpstr>f4</vt:lpstr>
      <vt:lpstr>f5</vt:lpstr>
      <vt:lpstr>t7</vt:lpstr>
      <vt:lpstr>t8</vt:lpstr>
      <vt:lpstr>f6</vt:lpstr>
      <vt:lpstr>t9</vt:lpstr>
      <vt:lpstr>f7</vt:lpstr>
      <vt:lpstr>f8</vt:lpstr>
      <vt:lpstr>t10</vt:lpstr>
      <vt:lpstr>f9</vt:lpstr>
      <vt:lpstr>f10</vt:lpstr>
      <vt:lpstr>t11</vt:lpstr>
      <vt:lpstr>t12</vt:lpstr>
      <vt:lpstr>t13</vt:lpstr>
      <vt:lpstr>f11</vt:lpstr>
      <vt:lpstr>f12</vt:lpstr>
      <vt:lpstr>f13</vt:lpstr>
      <vt:lpstr>f14</vt:lpstr>
      <vt:lpstr>f15e16</vt:lpstr>
      <vt:lpstr>f17</vt:lpstr>
      <vt:lpstr>t14</vt:lpstr>
      <vt:lpstr>t15</vt:lpstr>
      <vt:lpstr>t16</vt:lpstr>
      <vt:lpstr>t17</vt:lpstr>
      <vt:lpstr>'f9'!Area_stampa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felicetta carillo</dc:creator>
  <cp:keywords/>
  <dc:description/>
  <cp:lastModifiedBy>Marco Amato (CREA-PB)</cp:lastModifiedBy>
  <cp:revision/>
  <cp:lastPrinted>2024-10-03T08:52:39Z</cp:lastPrinted>
  <dcterms:created xsi:type="dcterms:W3CDTF">2015-06-05T18:19:34Z</dcterms:created>
  <dcterms:modified xsi:type="dcterms:W3CDTF">2025-12-18T09:32:54Z</dcterms:modified>
  <cp:category/>
  <cp:contentStatus/>
</cp:coreProperties>
</file>